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ackup 25_08_21\Documents\Assessoria VPGDI\Gestão de contratos\DOCUMENTOS FINAIS\"/>
    </mc:Choice>
  </mc:AlternateContent>
  <xr:revisionPtr revIDLastSave="0" documentId="8_{13255428-C7CD-4139-8034-29008C7046C3}" xr6:coauthVersionLast="47" xr6:coauthVersionMax="47" xr10:uidLastSave="{00000000-0000-0000-0000-000000000000}"/>
  <bookViews>
    <workbookView xWindow="28680" yWindow="-120" windowWidth="29040" windowHeight="15840" xr2:uid="{874AB4E6-44DE-4EAE-9498-5DF0B296813A}"/>
  </bookViews>
  <sheets>
    <sheet name="Mão de Obra" sheetId="2" r:id="rId1"/>
    <sheet name="Uniformes e Epi's" sheetId="3" r:id="rId2"/>
    <sheet name="Ferramentas e Equipamentos" sheetId="4" r:id="rId3"/>
    <sheet name="Materiai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5" l="1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H25" i="5" l="1"/>
  <c r="H28" i="5" s="1"/>
  <c r="I30" i="5" s="1"/>
  <c r="I55" i="4" l="1"/>
  <c r="I53" i="4"/>
  <c r="I51" i="4"/>
  <c r="I50" i="4"/>
  <c r="G50" i="4"/>
  <c r="I49" i="4"/>
  <c r="G49" i="4"/>
  <c r="I48" i="4"/>
  <c r="G48" i="4"/>
  <c r="I47" i="4"/>
  <c r="G47" i="4"/>
  <c r="I46" i="4"/>
  <c r="G46" i="4"/>
  <c r="I45" i="4"/>
  <c r="G45" i="4"/>
  <c r="I44" i="4"/>
  <c r="G44" i="4"/>
  <c r="I43" i="4"/>
  <c r="G43" i="4"/>
  <c r="I42" i="4"/>
  <c r="G42" i="4"/>
  <c r="I41" i="4"/>
  <c r="G41" i="4"/>
  <c r="I40" i="4"/>
  <c r="G40" i="4"/>
  <c r="I39" i="4"/>
  <c r="G39" i="4"/>
  <c r="I38" i="4"/>
  <c r="G38" i="4"/>
  <c r="I37" i="4"/>
  <c r="G37" i="4"/>
  <c r="I36" i="4"/>
  <c r="G36" i="4"/>
  <c r="I35" i="4"/>
  <c r="G35" i="4"/>
  <c r="I16" i="4"/>
  <c r="I31" i="4" s="1"/>
  <c r="I30" i="4"/>
  <c r="G30" i="4"/>
  <c r="I29" i="4"/>
  <c r="G29" i="4"/>
  <c r="I28" i="4"/>
  <c r="G28" i="4"/>
  <c r="I27" i="4"/>
  <c r="G27" i="4"/>
  <c r="I26" i="4"/>
  <c r="G26" i="4"/>
  <c r="I25" i="4"/>
  <c r="G25" i="4"/>
  <c r="I24" i="4"/>
  <c r="G24" i="4"/>
  <c r="I23" i="4"/>
  <c r="G23" i="4"/>
  <c r="I22" i="4"/>
  <c r="G22" i="4"/>
  <c r="I21" i="4"/>
  <c r="G21" i="4"/>
  <c r="I20" i="4"/>
  <c r="G20" i="4"/>
  <c r="I19" i="4"/>
  <c r="G19" i="4"/>
  <c r="I18" i="4"/>
  <c r="G18" i="4"/>
  <c r="I17" i="4"/>
  <c r="G17" i="4"/>
  <c r="G16" i="4"/>
  <c r="I15" i="4"/>
  <c r="G15" i="4"/>
  <c r="J29" i="3" l="1"/>
  <c r="K29" i="3" s="1"/>
  <c r="J30" i="3"/>
  <c r="K30" i="3" s="1"/>
  <c r="J28" i="3"/>
  <c r="K28" i="3" s="1"/>
  <c r="F27" i="3"/>
  <c r="J27" i="3" l="1"/>
  <c r="K27" i="3" s="1"/>
  <c r="J32" i="3"/>
  <c r="F8" i="3" l="1"/>
  <c r="I8" i="3" s="1"/>
  <c r="I9" i="3"/>
  <c r="I10" i="3"/>
  <c r="I11" i="3"/>
  <c r="C127" i="2"/>
  <c r="D114" i="2"/>
  <c r="H14" i="3" l="1"/>
  <c r="D116" i="2" l="1"/>
  <c r="E103" i="2"/>
  <c r="E131" i="2" s="1"/>
  <c r="D89" i="2"/>
  <c r="D85" i="2"/>
  <c r="E63" i="2"/>
  <c r="E59" i="2"/>
  <c r="E65" i="2" s="1"/>
  <c r="D47" i="2"/>
  <c r="D48" i="2" s="1"/>
  <c r="C133" i="2"/>
  <c r="C131" i="2"/>
  <c r="C130" i="2"/>
  <c r="C129" i="2"/>
  <c r="C128" i="2"/>
  <c r="D37" i="2"/>
  <c r="E26" i="2"/>
  <c r="E30" i="2" s="1"/>
  <c r="E36" i="2" s="1"/>
  <c r="E79" i="2" l="1"/>
  <c r="E81" i="2"/>
  <c r="E80" i="2"/>
  <c r="E70" i="2"/>
  <c r="E84" i="2"/>
  <c r="E83" i="2"/>
  <c r="E88" i="2"/>
  <c r="E89" i="2" s="1"/>
  <c r="E94" i="2" s="1"/>
  <c r="E82" i="2"/>
  <c r="E74" i="2"/>
  <c r="E73" i="2"/>
  <c r="E72" i="2"/>
  <c r="E71" i="2"/>
  <c r="E47" i="2"/>
  <c r="E42" i="2"/>
  <c r="E44" i="2"/>
  <c r="E41" i="2"/>
  <c r="E40" i="2"/>
  <c r="E46" i="2"/>
  <c r="E43" i="2"/>
  <c r="E45" i="2"/>
  <c r="E34" i="2"/>
  <c r="E35" i="2"/>
  <c r="D75" i="2"/>
  <c r="E85" i="2" l="1"/>
  <c r="E93" i="2" s="1"/>
  <c r="E95" i="2" s="1"/>
  <c r="E130" i="2" s="1"/>
  <c r="E75" i="2"/>
  <c r="E129" i="2" s="1"/>
  <c r="E48" i="2"/>
  <c r="E64" i="2" s="1"/>
  <c r="E66" i="2" s="1"/>
  <c r="E37" i="2"/>
  <c r="E127" i="2"/>
  <c r="E128" i="2" l="1"/>
  <c r="E132" i="2" s="1"/>
  <c r="E107" i="2" s="1"/>
  <c r="E108" i="2" l="1"/>
  <c r="E118" i="2" s="1"/>
  <c r="E120" i="2" s="1"/>
  <c r="E122" i="2" s="1"/>
  <c r="E111" i="2" l="1"/>
  <c r="E113" i="2"/>
  <c r="E110" i="2"/>
  <c r="E112" i="2"/>
  <c r="E114" i="2" l="1"/>
  <c r="E133" i="2" s="1"/>
  <c r="E134" i="2" s="1"/>
  <c r="E136" i="2" s="1"/>
</calcChain>
</file>

<file path=xl/sharedStrings.xml><?xml version="1.0" encoding="utf-8"?>
<sst xmlns="http://schemas.openxmlformats.org/spreadsheetml/2006/main" count="313" uniqueCount="216">
  <si>
    <t>PLANILHA DE CUSTO E FORMAÇÃO DE PREÇOS</t>
  </si>
  <si>
    <t>Nº do Processo Administrativo:</t>
  </si>
  <si>
    <t>Local da Prestação dos Serviços:</t>
  </si>
  <si>
    <t>Dados Complementares para Composição dos Custos com Mão de Obra</t>
  </si>
  <si>
    <t>Tipo de Jornada de Trabalho:</t>
  </si>
  <si>
    <t>Piso Salarial Definido na CCT:</t>
  </si>
  <si>
    <t>MÓDULO 1 - COMPOSIÇÃO DA REMUNERAÇÃO</t>
  </si>
  <si>
    <t>COMPOSIÇÃO DA REMUNERAÇÃO</t>
  </si>
  <si>
    <t>VALOR (R$)</t>
  </si>
  <si>
    <t>A</t>
  </si>
  <si>
    <t>Salário Base</t>
  </si>
  <si>
    <t>B</t>
  </si>
  <si>
    <t xml:space="preserve">Adicional Periculosidade </t>
  </si>
  <si>
    <t>C</t>
  </si>
  <si>
    <t>Adicional Insalubridade</t>
  </si>
  <si>
    <t>D</t>
  </si>
  <si>
    <t>Adicional Noturno</t>
  </si>
  <si>
    <t>E</t>
  </si>
  <si>
    <t>Adicional de Hora Noturna Reduzida</t>
  </si>
  <si>
    <t>F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</si>
  <si>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</si>
  <si>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</si>
  <si>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</si>
  <si>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</si>
  <si>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r>
      <t>13 (Décimo-terceiro) salário</t>
    </r>
    <r>
      <rPr>
        <sz val="10"/>
        <color indexed="10"/>
        <rFont val="Arial"/>
        <family val="2"/>
      </rPr>
      <t xml:space="preserve"> </t>
    </r>
  </si>
  <si>
    <t>Férias e Adicional de Férias</t>
  </si>
  <si>
    <t>Incidência dos encargos do submódulo 2.2 sobre Submódulo 2.1 - 13º Salário, Férias e Adicional de Férias</t>
  </si>
  <si>
    <t>TOTAL SUBMÓDULO 2.1</t>
  </si>
  <si>
    <t>Submódulo 2.2 - GPS, FGTS e Outras Contribuições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</si>
  <si>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</si>
  <si>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</si>
  <si>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</si>
  <si>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</si>
  <si>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</si>
  <si>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</si>
  <si>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</si>
  <si>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</si>
  <si>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</si>
  <si>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</si>
  <si>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</si>
  <si>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</si>
  <si>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>Valor Unitário</t>
  </si>
  <si>
    <t xml:space="preserve">Transporte </t>
  </si>
  <si>
    <t xml:space="preserve">Auxílio-Refeição/Alimentação </t>
  </si>
  <si>
    <t xml:space="preserve">Assistência Médica e Familiar 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</si>
  <si>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</si>
  <si>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</si>
  <si>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</si>
  <si>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</si>
  <si>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</si>
  <si>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</si>
  <si>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</si>
  <si>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</si>
  <si>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</si>
  <si>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</si>
  <si>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</si>
  <si>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</si>
  <si>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</si>
  <si>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</si>
  <si>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 xml:space="preserve">Aviso Prévio Trabalhado </t>
  </si>
  <si>
    <t>Incidência de GPS, FGTS e outras contribuições sobre o Aviso Prévio Trabalhado</t>
  </si>
  <si>
    <t>TOTAL DO MÓDULO 3</t>
  </si>
  <si>
    <t>MÓDULO 4 – CUSTO DE REPOSIÇÃO DO PROFISSIONAL AUSENTE</t>
  </si>
  <si>
    <t>Submódulo 4.1 - Substituto nas Ausências Legais</t>
  </si>
  <si>
    <t xml:space="preserve">Substituto na cobertura de Férias </t>
  </si>
  <si>
    <t>Substituto na cobertura de Ausências Legais</t>
  </si>
  <si>
    <t>Substituto na cobertura de Licença Paternidade</t>
  </si>
  <si>
    <r>
      <t>Substituto na cobertura de Ausência por Acidente de Trabalho</t>
    </r>
    <r>
      <rPr>
        <sz val="10"/>
        <color indexed="10"/>
        <rFont val="Arial"/>
        <family val="2"/>
      </rPr>
      <t xml:space="preserve"> </t>
    </r>
  </si>
  <si>
    <t>Substituto na cobertura de Afastamento Maternidade</t>
  </si>
  <si>
    <t>Substituto na cobertura de Outras ausências (especificar)</t>
  </si>
  <si>
    <t>TOTAL SUBMÓDULO 4.1</t>
  </si>
  <si>
    <t>Submódulo 4.2 - Substituto na Intrajornada</t>
  </si>
  <si>
    <t>Substituto na cobertura de 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</si>
  <si>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</si>
  <si>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</si>
  <si>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</si>
  <si>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</si>
  <si>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Substituto nas Ausências Legais</t>
  </si>
  <si>
    <t>4.2</t>
  </si>
  <si>
    <t>Substituto na Intrajornada</t>
  </si>
  <si>
    <t>TOTAL DO MÓDULO 4</t>
  </si>
  <si>
    <t>MÓDULO 5 – INSUMOS DIVERSOS</t>
  </si>
  <si>
    <t>INSUMOS DIVERSOS</t>
  </si>
  <si>
    <t>Materiais</t>
  </si>
  <si>
    <t>Equipamentos/Ferramentas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</si>
  <si>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</si>
  <si>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</si>
  <si>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</si>
  <si>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</si>
  <si>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</si>
  <si>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</si>
  <si>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</si>
  <si>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</si>
  <si>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</si>
  <si>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</si>
  <si>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</si>
  <si>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</t>
  </si>
  <si>
    <t>C.4</t>
  </si>
  <si>
    <t>Outros (CPBR)</t>
  </si>
  <si>
    <t>TOTAL DO MÓDULO 6</t>
  </si>
  <si>
    <t>a)</t>
  </si>
  <si>
    <t>b)</t>
  </si>
  <si>
    <t>c)</t>
  </si>
  <si>
    <t>Valor dos Tributos = P1 - Po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</si>
  <si>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</si>
  <si>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</si>
  <si>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</si>
  <si>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</si>
  <si>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Quantidade de Postos de Trabalho</t>
  </si>
  <si>
    <t>TOTAL</t>
  </si>
  <si>
    <t>DADOS COMPLEMENTARES PARA COMPOSIÇÃO DOS CUSTOS REFERENTE AOS SERVIÇOS</t>
  </si>
  <si>
    <t>Descrição do Posto de Trabalho:</t>
  </si>
  <si>
    <t>Classificação Brasileira de Ocupações (CBO) (MTE Nº)</t>
  </si>
  <si>
    <t>44 Horas Semanais (Segunda a Sexta)</t>
  </si>
  <si>
    <t>SEAC - RJ</t>
  </si>
  <si>
    <t>(%)</t>
  </si>
  <si>
    <t>Informar Benefício CCT da Proposta</t>
  </si>
  <si>
    <t>Multa do FGTS sobre API e APT</t>
  </si>
  <si>
    <t>Outros Necessários (Especificar)</t>
  </si>
  <si>
    <t>d)</t>
  </si>
  <si>
    <t>Po / (1 - To) = Valor do Posto = ..............................................................................</t>
  </si>
  <si>
    <t>(Total dos Módulos 1, 2, 3, 4 e 5 + Custos indiretos + lucro)= Po = ...................................</t>
  </si>
  <si>
    <t xml:space="preserve"> Total dos Tributos % = To = .............................................................</t>
  </si>
  <si>
    <t>Vigência da CCT, ACT ou Dissídio Coletivo:</t>
  </si>
  <si>
    <t>Descrição da Convenção Coletiva de Trabalho (CCT, ACT ou Dissídio Coletivo)</t>
  </si>
  <si>
    <t>A Administração se reserva ao direito de solicitar comprovação (pesquisa de mercado) dos preços apresentados no orçamento da proposta.</t>
  </si>
  <si>
    <t>Código</t>
  </si>
  <si>
    <t>Descrição dos Itens utilizados por profissional</t>
  </si>
  <si>
    <t>Quantidade Estimada para 12 meses</t>
  </si>
  <si>
    <t>Unidade de Medida</t>
  </si>
  <si>
    <t>Valor Unitário Sem CITL</t>
  </si>
  <si>
    <t>Valor Total Anual</t>
  </si>
  <si>
    <t>Camisa social manga curta feminina</t>
  </si>
  <si>
    <t>unid.</t>
  </si>
  <si>
    <t>Calça Social feminina</t>
  </si>
  <si>
    <t>blazer feminino</t>
  </si>
  <si>
    <t>sapato social feminino</t>
  </si>
  <si>
    <t>par.</t>
  </si>
  <si>
    <t>Valor Rateado para 12 Meses</t>
  </si>
  <si>
    <t>Valor Total de Uniforme (por profissional) - (O valor total será rateador por 12 meses e será lincado a planilha de custos e formação de preços - Módulo 5 - Alínea A - Uniformes)</t>
  </si>
  <si>
    <t>Uniformes  e Epi' s</t>
  </si>
  <si>
    <t>UNIFORMES E EPI' s</t>
  </si>
  <si>
    <t>Itens</t>
  </si>
  <si>
    <t>Descrição dos Itens</t>
  </si>
  <si>
    <t>Alíquota CITL</t>
  </si>
  <si>
    <t>Custo Unitário Após CITL</t>
  </si>
  <si>
    <t>Custo Total</t>
  </si>
  <si>
    <t>Valor  Total Anual dos Uniformes e EPI' s</t>
  </si>
  <si>
    <t>Preencher apenas a coluna cinza de valor unitário sem CITL.</t>
  </si>
  <si>
    <t>Preencher apenas a coluna cinza de valor unitário.</t>
  </si>
  <si>
    <t>Preencher apenas as colunas cinza e verde</t>
  </si>
  <si>
    <t>EQUIPAMENTOS</t>
  </si>
  <si>
    <t>Descrição dos Equipamentos</t>
  </si>
  <si>
    <t>Quant.</t>
  </si>
  <si>
    <t>Valores</t>
  </si>
  <si>
    <t>Referência/Marca</t>
  </si>
  <si>
    <t>Anual</t>
  </si>
  <si>
    <t>Custo Unitário</t>
  </si>
  <si>
    <t xml:space="preserve">Custo total </t>
  </si>
  <si>
    <t>Informar a Periodicidade da Substituição do Equipamento</t>
  </si>
  <si>
    <t>Custo Total Mensal</t>
  </si>
  <si>
    <t>Soprador de folhas a gasolina 63cc, 3,9CV</t>
  </si>
  <si>
    <t>Soprador BR 430 Still</t>
  </si>
  <si>
    <t>VALOR MENSAL DO CUSTO DE EQUIPAMENTOS</t>
  </si>
  <si>
    <t xml:space="preserve">PRESTAÇÃO DE SERVIÇOS ESPECIALIZADOS EM XXXXXXXXX - FIOCRUZ </t>
  </si>
  <si>
    <t>FERRAMENTAS</t>
  </si>
  <si>
    <t>Enxadão largo forjado</t>
  </si>
  <si>
    <t>7234-20 / Tramontina</t>
  </si>
  <si>
    <t>Enxada estampada larga</t>
  </si>
  <si>
    <t>77214-254 / Tramontina</t>
  </si>
  <si>
    <t>Cavadeira reta com cabo em tubo de ferro</t>
  </si>
  <si>
    <t>Fuzil cod.15736</t>
  </si>
  <si>
    <t>Picareta pá larga e machadinha (chibanca)</t>
  </si>
  <si>
    <t>7305-50 / Tramontina</t>
  </si>
  <si>
    <t>Garfo de 4 dentes forcado forjado curvo</t>
  </si>
  <si>
    <t>7124-04 / Tramontina</t>
  </si>
  <si>
    <t>Pá quadrada c/ cabo</t>
  </si>
  <si>
    <t>7465-23 / Tramontina</t>
  </si>
  <si>
    <t>Machado soldado com cabo de madeira 90 cm</t>
  </si>
  <si>
    <t>Tramontina</t>
  </si>
  <si>
    <t>Escada de alumínio extensível c/ 10-12 degraus</t>
  </si>
  <si>
    <t>Rei das escadas</t>
  </si>
  <si>
    <t>Carrinho de mão com caçamba metálica rasa e pneu c/ câmera. Capacidade 50 litros</t>
  </si>
  <si>
    <t>7503 / Tramontina</t>
  </si>
  <si>
    <t xml:space="preserve">VALOR MENSAL DO CUSTO DE FERRAMENTAS </t>
  </si>
  <si>
    <t>VALOR MENSAL TOTAL</t>
  </si>
  <si>
    <t>VALOR MENSAL TOTAL DIVIDIDO PELA QUANTIDADE TOTAL DE FUNCIONÁRIOS</t>
  </si>
  <si>
    <t xml:space="preserve">Valor Total dos Equipamentos e Ferramentas de Alta Durabilidade Considerando a Durabilidade para Pagamento Anual. </t>
  </si>
  <si>
    <t>Nº de Profissionais</t>
  </si>
  <si>
    <t>Descrição</t>
  </si>
  <si>
    <t>Quantidades</t>
  </si>
  <si>
    <t>Unitário</t>
  </si>
  <si>
    <t>Mensal</t>
  </si>
  <si>
    <t xml:space="preserve">Ascensor (jumar)                                                          </t>
  </si>
  <si>
    <t>Unid.</t>
  </si>
  <si>
    <t xml:space="preserve">Descensor (Evo)                                                                 </t>
  </si>
  <si>
    <t>Mosquetões de alumínio</t>
  </si>
  <si>
    <t xml:space="preserve">sacola ou mochila para equipamentos </t>
  </si>
  <si>
    <t>Vassoura gari faca c/ 36 furos e cabo d 1,80mts</t>
  </si>
  <si>
    <t>Vassoura p/ grama e jardim de aço c/ 22 dentes, cabo e palheta regulável.</t>
  </si>
  <si>
    <t>Regador plástico azul c/ 10ls</t>
  </si>
  <si>
    <t>Mangueira d’água de 3/4 trançadas c/ 50mt</t>
  </si>
  <si>
    <t>GASOLINA</t>
  </si>
  <si>
    <t>Litros</t>
  </si>
  <si>
    <t>OLEO 2 TEMPOS</t>
  </si>
  <si>
    <t>DIESEL</t>
  </si>
  <si>
    <t>Totalização</t>
  </si>
  <si>
    <t>DIVIDIDO PELA QUANTIDADE TOTAL DE FUNCIONÁRIOS</t>
  </si>
  <si>
    <t>Valor Mensal dos Materiais</t>
  </si>
  <si>
    <t>Valor Total de Materiais</t>
  </si>
  <si>
    <t>Preencher apenas as colunas de Descrição dos Produtos para Jardinagem | Unidade de Medida | Quantidades | Custo Unitário do Material / Produto</t>
  </si>
  <si>
    <t>PRESTAÇÃO DE SERVIÇOS ESPECIALIZADOS EM XXXXXXXX - FIOCRUZ</t>
  </si>
  <si>
    <t>DESCRIÇÃO DO(S) POSTO(S) QUE UTILIZARÃO OS MATERIAIS</t>
  </si>
  <si>
    <t>PLANILHA DE MEMÓRIA DE CÁLCULO EQUIPAMENTOS E FERRAMENTAS</t>
  </si>
  <si>
    <t>DESCRIÇÃO DO(S) POSTO(S) QUE UTILIZARÃO OS EQUIPAMENTOS E FERRAMENTAS</t>
  </si>
  <si>
    <t>PLANILHA DE MEMÓRIA DE CÁLCULO MATERIAIS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</si>
</sst>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&quot;\ #,##0.00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_-[$R$-416]\ * #,##0.00_-;\-[$R$-416]\ * #,##0.00_-;_-[$R$-416]\ * &quot;-&quot;??_-;_-@_-"/>
    <numFmt numFmtId="169" formatCode="#,##0.00\ &quot;M²&quot;"/>
    <numFmt numFmtId="170" formatCode="_(* #,##0_);_(* \(#,##0\);_(* &quot;-&quot;??_);_(@_)"/>
    <numFmt numFmtId="171" formatCode="#,##0\ &quot;Ano(s) de Vida Útil&quot;"/>
    <numFmt numFmtId="172" formatCode="&quot;R$&quot;\ #,##0.0000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8"/>
      <color theme="0"/>
      <name val="Verdana"/>
      <family val="2"/>
    </font>
    <font>
      <b/>
      <sz val="8"/>
      <name val="Verdana"/>
      <family val="2"/>
    </font>
    <font>
      <sz val="8"/>
      <color theme="1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name val="Arial"/>
      <family val="2"/>
    </font>
    <font>
      <b/>
      <i/>
      <sz val="10"/>
      <name val="Verdana"/>
      <family val="2"/>
    </font>
    <font>
      <sz val="8"/>
      <name val="Arial"/>
      <family val="2"/>
    </font>
    <font>
      <b/>
      <sz val="9"/>
      <name val="Verdana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43">
    <xf numFmtId="0" fontId="0" fillId="0" borderId="0" xfId="0"/>
    <xf numFmtId="0" fontId="2" fillId="0" borderId="0" xfId="2"/>
    <xf numFmtId="0" fontId="4" fillId="2" borderId="0" xfId="4" applyFont="1" applyFill="1" applyAlignment="1">
      <alignment vertical="center"/>
    </xf>
    <xf numFmtId="166" fontId="2" fillId="0" borderId="9" xfId="2" applyNumberFormat="1" applyBorder="1" applyAlignment="1">
      <alignment horizontal="center" vertical="center"/>
    </xf>
    <xf numFmtId="10" fontId="2" fillId="2" borderId="9" xfId="2" applyNumberFormat="1" applyFill="1" applyBorder="1" applyAlignment="1">
      <alignment horizontal="center" vertical="center"/>
    </xf>
    <xf numFmtId="10" fontId="2" fillId="0" borderId="0" xfId="2" applyNumberFormat="1"/>
    <xf numFmtId="0" fontId="8" fillId="0" borderId="9" xfId="2" applyFont="1" applyBorder="1" applyAlignment="1">
      <alignment horizontal="center" vertical="center"/>
    </xf>
    <xf numFmtId="10" fontId="2" fillId="0" borderId="9" xfId="2" applyNumberFormat="1" applyBorder="1" applyAlignment="1">
      <alignment horizontal="center" vertical="center"/>
    </xf>
    <xf numFmtId="10" fontId="9" fillId="0" borderId="9" xfId="5" applyNumberFormat="1" applyBorder="1" applyAlignment="1" applyProtection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7" xfId="2" applyFont="1" applyBorder="1" applyAlignment="1">
      <alignment vertical="center"/>
    </xf>
    <xf numFmtId="0" fontId="2" fillId="0" borderId="9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166" fontId="8" fillId="7" borderId="9" xfId="2" applyNumberFormat="1" applyFont="1" applyFill="1" applyBorder="1" applyAlignment="1">
      <alignment horizontal="center" vertical="center"/>
    </xf>
    <xf numFmtId="164" fontId="8" fillId="8" borderId="9" xfId="1" applyFont="1" applyFill="1" applyBorder="1" applyAlignment="1">
      <alignment horizontal="center" vertical="center"/>
    </xf>
    <xf numFmtId="0" fontId="2" fillId="0" borderId="0" xfId="2" applyAlignment="1">
      <alignment vertical="center"/>
    </xf>
    <xf numFmtId="10" fontId="15" fillId="7" borderId="9" xfId="5" applyNumberFormat="1" applyFont="1" applyFill="1" applyBorder="1" applyAlignment="1" applyProtection="1">
      <alignment horizontal="center" vertical="center"/>
      <protection locked="0"/>
    </xf>
    <xf numFmtId="166" fontId="8" fillId="7" borderId="9" xfId="2" applyNumberFormat="1" applyFont="1" applyFill="1" applyBorder="1" applyAlignment="1" applyProtection="1">
      <alignment horizontal="center" vertical="center"/>
      <protection locked="0"/>
    </xf>
    <xf numFmtId="0" fontId="2" fillId="0" borderId="7" xfId="2" applyBorder="1" applyAlignment="1">
      <alignment vertical="center"/>
    </xf>
    <xf numFmtId="10" fontId="9" fillId="2" borderId="9" xfId="5" applyNumberFormat="1" applyFill="1" applyBorder="1" applyAlignment="1" applyProtection="1">
      <alignment horizontal="center" vertical="center"/>
      <protection locked="0"/>
    </xf>
    <xf numFmtId="166" fontId="2" fillId="2" borderId="9" xfId="2" applyNumberFormat="1" applyFill="1" applyBorder="1" applyAlignment="1" applyProtection="1">
      <alignment horizontal="center" vertical="center"/>
      <protection locked="0"/>
    </xf>
    <xf numFmtId="10" fontId="9" fillId="0" borderId="9" xfId="5" applyNumberFormat="1" applyFill="1" applyBorder="1" applyAlignment="1" applyProtection="1">
      <alignment horizontal="center" vertical="center"/>
    </xf>
    <xf numFmtId="0" fontId="8" fillId="5" borderId="9" xfId="2" applyFont="1" applyFill="1" applyBorder="1" applyAlignment="1">
      <alignment horizontal="center" vertical="center"/>
    </xf>
    <xf numFmtId="10" fontId="8" fillId="7" borderId="9" xfId="2" applyNumberFormat="1" applyFont="1" applyFill="1" applyBorder="1" applyAlignment="1">
      <alignment horizontal="center" vertical="center"/>
    </xf>
    <xf numFmtId="0" fontId="2" fillId="0" borderId="7" xfId="2" applyBorder="1" applyAlignment="1">
      <alignment horizontal="left" vertical="center" wrapText="1"/>
    </xf>
    <xf numFmtId="0" fontId="2" fillId="0" borderId="7" xfId="2" applyBorder="1" applyAlignment="1">
      <alignment vertical="center" wrapText="1"/>
    </xf>
    <xf numFmtId="10" fontId="8" fillId="3" borderId="9" xfId="2" applyNumberFormat="1" applyFont="1" applyFill="1" applyBorder="1" applyAlignment="1">
      <alignment horizontal="center" vertical="center"/>
    </xf>
    <xf numFmtId="164" fontId="8" fillId="3" borderId="9" xfId="6" applyFont="1" applyFill="1" applyBorder="1" applyAlignment="1" applyProtection="1">
      <alignment vertical="center"/>
    </xf>
    <xf numFmtId="164" fontId="13" fillId="7" borderId="9" xfId="6" applyFont="1" applyFill="1" applyBorder="1" applyAlignment="1" applyProtection="1">
      <alignment horizontal="center" vertical="center"/>
      <protection locked="0"/>
    </xf>
    <xf numFmtId="165" fontId="1" fillId="2" borderId="9" xfId="6" applyNumberFormat="1" applyFill="1" applyBorder="1" applyAlignment="1" applyProtection="1">
      <alignment horizontal="center" vertical="center"/>
      <protection locked="0"/>
    </xf>
    <xf numFmtId="0" fontId="2" fillId="0" borderId="10" xfId="2" applyBorder="1" applyAlignment="1">
      <alignment vertical="center"/>
    </xf>
    <xf numFmtId="10" fontId="12" fillId="0" borderId="0" xfId="5" applyNumberFormat="1" applyFont="1" applyBorder="1" applyAlignment="1" applyProtection="1">
      <alignment vertical="center"/>
    </xf>
    <xf numFmtId="0" fontId="12" fillId="0" borderId="0" xfId="2" applyFont="1" applyAlignment="1">
      <alignment horizontal="left" vertical="center"/>
    </xf>
    <xf numFmtId="164" fontId="8" fillId="0" borderId="9" xfId="1" applyFont="1" applyFill="1" applyBorder="1" applyAlignment="1" applyProtection="1">
      <alignment horizontal="center" vertical="center"/>
    </xf>
    <xf numFmtId="165" fontId="2" fillId="0" borderId="9" xfId="2" applyNumberFormat="1" applyBorder="1" applyAlignment="1">
      <alignment horizontal="center" vertical="center"/>
    </xf>
    <xf numFmtId="165" fontId="2" fillId="0" borderId="9" xfId="6" applyNumberFormat="1" applyFont="1" applyFill="1" applyBorder="1" applyAlignment="1" applyProtection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13" xfId="2" applyFont="1" applyBorder="1" applyAlignment="1">
      <alignment horizontal="left" vertical="center"/>
    </xf>
    <xf numFmtId="0" fontId="12" fillId="0" borderId="14" xfId="2" applyFont="1" applyBorder="1" applyAlignment="1">
      <alignment vertical="center"/>
    </xf>
    <xf numFmtId="0" fontId="12" fillId="0" borderId="15" xfId="2" applyFont="1" applyBorder="1" applyAlignment="1">
      <alignment horizontal="center" vertical="center"/>
    </xf>
    <xf numFmtId="165" fontId="12" fillId="0" borderId="16" xfId="2" applyNumberFormat="1" applyFont="1" applyBorder="1" applyAlignment="1">
      <alignment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left" vertical="center"/>
    </xf>
    <xf numFmtId="0" fontId="2" fillId="0" borderId="18" xfId="2" applyBorder="1" applyAlignment="1">
      <alignment vertical="center"/>
    </xf>
    <xf numFmtId="165" fontId="12" fillId="0" borderId="16" xfId="2" applyNumberFormat="1" applyFont="1" applyBorder="1" applyAlignment="1">
      <alignment horizontal="center" vertical="center"/>
    </xf>
    <xf numFmtId="165" fontId="12" fillId="0" borderId="19" xfId="2" applyNumberFormat="1" applyFont="1" applyBorder="1" applyAlignment="1">
      <alignment horizontal="center" vertical="center"/>
    </xf>
    <xf numFmtId="10" fontId="12" fillId="0" borderId="13" xfId="2" applyNumberFormat="1" applyFont="1" applyBorder="1" applyAlignment="1">
      <alignment horizontal="center" vertical="center"/>
    </xf>
    <xf numFmtId="0" fontId="8" fillId="11" borderId="20" xfId="1" applyNumberFormat="1" applyFont="1" applyFill="1" applyBorder="1" applyAlignment="1" applyProtection="1">
      <alignment horizontal="center" vertical="center"/>
    </xf>
    <xf numFmtId="164" fontId="17" fillId="12" borderId="21" xfId="1" applyFont="1" applyFill="1" applyBorder="1" applyAlignment="1" applyProtection="1">
      <alignment horizontal="center" vertical="center"/>
    </xf>
    <xf numFmtId="0" fontId="11" fillId="0" borderId="0" xfId="0" applyFont="1"/>
    <xf numFmtId="0" fontId="8" fillId="13" borderId="22" xfId="0" applyFont="1" applyFill="1" applyBorder="1" applyAlignment="1">
      <alignment vertical="center"/>
    </xf>
    <xf numFmtId="0" fontId="8" fillId="13" borderId="23" xfId="0" applyFont="1" applyFill="1" applyBorder="1" applyAlignment="1">
      <alignment vertical="center"/>
    </xf>
    <xf numFmtId="0" fontId="0" fillId="13" borderId="25" xfId="0" applyFill="1" applyBorder="1"/>
    <xf numFmtId="0" fontId="0" fillId="13" borderId="26" xfId="0" applyFill="1" applyBorder="1"/>
    <xf numFmtId="0" fontId="0" fillId="13" borderId="27" xfId="0" applyFill="1" applyBorder="1"/>
    <xf numFmtId="0" fontId="0" fillId="13" borderId="28" xfId="0" applyFill="1" applyBorder="1"/>
    <xf numFmtId="167" fontId="22" fillId="14" borderId="29" xfId="10" applyFont="1" applyFill="1" applyBorder="1" applyAlignment="1" applyProtection="1">
      <alignment horizontal="center" vertical="center" wrapText="1"/>
    </xf>
    <xf numFmtId="167" fontId="22" fillId="14" borderId="30" xfId="10" applyFont="1" applyFill="1" applyBorder="1" applyAlignment="1" applyProtection="1">
      <alignment horizontal="center" vertical="center" wrapText="1"/>
    </xf>
    <xf numFmtId="167" fontId="23" fillId="13" borderId="31" xfId="1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left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5" fillId="2" borderId="34" xfId="11" applyFont="1" applyFill="1" applyBorder="1" applyAlignment="1">
      <alignment horizontal="center" vertical="center" wrapText="1"/>
    </xf>
    <xf numFmtId="167" fontId="23" fillId="15" borderId="35" xfId="10" applyFont="1" applyFill="1" applyBorder="1" applyAlignment="1" applyProtection="1">
      <alignment vertical="center" wrapText="1"/>
      <protection locked="0"/>
    </xf>
    <xf numFmtId="167" fontId="25" fillId="2" borderId="34" xfId="10" applyFont="1" applyFill="1" applyBorder="1" applyAlignment="1" applyProtection="1">
      <alignment vertical="center" wrapText="1"/>
    </xf>
    <xf numFmtId="167" fontId="25" fillId="13" borderId="31" xfId="10" applyFont="1" applyFill="1" applyBorder="1" applyAlignment="1" applyProtection="1">
      <alignment vertical="center"/>
    </xf>
    <xf numFmtId="0" fontId="4" fillId="2" borderId="33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167" fontId="23" fillId="15" borderId="36" xfId="10" applyFont="1" applyFill="1" applyBorder="1" applyAlignment="1" applyProtection="1">
      <alignment vertical="center" wrapText="1"/>
      <protection locked="0"/>
    </xf>
    <xf numFmtId="0" fontId="0" fillId="13" borderId="37" xfId="0" applyFill="1" applyBorder="1"/>
    <xf numFmtId="0" fontId="0" fillId="13" borderId="38" xfId="0" applyFill="1" applyBorder="1"/>
    <xf numFmtId="164" fontId="0" fillId="13" borderId="38" xfId="0" applyNumberFormat="1" applyFill="1" applyBorder="1"/>
    <xf numFmtId="0" fontId="0" fillId="13" borderId="39" xfId="0" applyFill="1" applyBorder="1"/>
    <xf numFmtId="43" fontId="0" fillId="0" borderId="0" xfId="0" applyNumberFormat="1"/>
    <xf numFmtId="0" fontId="0" fillId="2" borderId="0" xfId="0" applyFill="1"/>
    <xf numFmtId="0" fontId="28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8" fontId="29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vertical="center"/>
    </xf>
    <xf numFmtId="0" fontId="11" fillId="0" borderId="25" xfId="0" applyFont="1" applyBorder="1"/>
    <xf numFmtId="0" fontId="11" fillId="0" borderId="26" xfId="0" applyFont="1" applyBorder="1"/>
    <xf numFmtId="0" fontId="0" fillId="0" borderId="26" xfId="0" applyBorder="1"/>
    <xf numFmtId="0" fontId="0" fillId="0" borderId="27" xfId="0" applyBorder="1"/>
    <xf numFmtId="0" fontId="11" fillId="0" borderId="28" xfId="0" applyFont="1" applyBorder="1"/>
    <xf numFmtId="0" fontId="11" fillId="0" borderId="0" xfId="0" applyFont="1" applyAlignment="1">
      <alignment vertical="center"/>
    </xf>
    <xf numFmtId="0" fontId="0" fillId="0" borderId="31" xfId="0" applyBorder="1"/>
    <xf numFmtId="0" fontId="0" fillId="0" borderId="28" xfId="0" applyBorder="1"/>
    <xf numFmtId="0" fontId="0" fillId="2" borderId="28" xfId="0" applyFill="1" applyBorder="1"/>
    <xf numFmtId="0" fontId="8" fillId="2" borderId="0" xfId="0" applyFont="1" applyFill="1" applyAlignment="1">
      <alignment horizontal="center" vertical="center"/>
    </xf>
    <xf numFmtId="0" fontId="0" fillId="2" borderId="31" xfId="0" applyFill="1" applyBorder="1"/>
    <xf numFmtId="0" fontId="0" fillId="13" borderId="0" xfId="0" applyFill="1"/>
    <xf numFmtId="0" fontId="0" fillId="0" borderId="37" xfId="0" applyBorder="1"/>
    <xf numFmtId="0" fontId="0" fillId="0" borderId="38" xfId="0" applyBorder="1"/>
    <xf numFmtId="0" fontId="0" fillId="0" borderId="39" xfId="0" applyBorder="1"/>
    <xf numFmtId="167" fontId="22" fillId="14" borderId="29" xfId="10" applyFont="1" applyFill="1" applyBorder="1" applyAlignment="1" applyProtection="1">
      <alignment horizontal="center" vertical="center"/>
    </xf>
    <xf numFmtId="0" fontId="0" fillId="0" borderId="25" xfId="0" applyBorder="1"/>
    <xf numFmtId="167" fontId="25" fillId="13" borderId="39" xfId="10" applyFont="1" applyFill="1" applyBorder="1" applyAlignment="1" applyProtection="1">
      <alignment vertical="center"/>
    </xf>
    <xf numFmtId="0" fontId="1" fillId="0" borderId="0" xfId="12"/>
    <xf numFmtId="0" fontId="2" fillId="0" borderId="0" xfId="12" applyFont="1" applyAlignment="1">
      <alignment horizontal="left"/>
    </xf>
    <xf numFmtId="0" fontId="10" fillId="0" borderId="0" xfId="12" applyFont="1" applyAlignment="1">
      <alignment horizontal="left"/>
    </xf>
    <xf numFmtId="0" fontId="10" fillId="0" borderId="38" xfId="12" applyFont="1" applyBorder="1" applyAlignment="1">
      <alignment horizontal="left" vertical="top"/>
    </xf>
    <xf numFmtId="0" fontId="2" fillId="0" borderId="38" xfId="12" applyFont="1" applyBorder="1" applyAlignment="1">
      <alignment horizontal="left"/>
    </xf>
    <xf numFmtId="0" fontId="1" fillId="13" borderId="25" xfId="12" applyFill="1" applyBorder="1"/>
    <xf numFmtId="0" fontId="10" fillId="13" borderId="26" xfId="12" applyFont="1" applyFill="1" applyBorder="1" applyAlignment="1">
      <alignment horizontal="left" vertical="top"/>
    </xf>
    <xf numFmtId="0" fontId="2" fillId="13" borderId="26" xfId="12" applyFont="1" applyFill="1" applyBorder="1" applyAlignment="1">
      <alignment horizontal="left"/>
    </xf>
    <xf numFmtId="0" fontId="2" fillId="13" borderId="23" xfId="12" applyFont="1" applyFill="1" applyBorder="1" applyAlignment="1">
      <alignment horizontal="left"/>
    </xf>
    <xf numFmtId="0" fontId="1" fillId="13" borderId="27" xfId="12" applyFill="1" applyBorder="1"/>
    <xf numFmtId="0" fontId="1" fillId="13" borderId="28" xfId="12" applyFill="1" applyBorder="1"/>
    <xf numFmtId="0" fontId="1" fillId="13" borderId="31" xfId="12" applyFill="1" applyBorder="1"/>
    <xf numFmtId="0" fontId="2" fillId="13" borderId="0" xfId="12" applyFont="1" applyFill="1" applyAlignment="1">
      <alignment horizontal="center" vertical="center"/>
    </xf>
    <xf numFmtId="170" fontId="26" fillId="13" borderId="0" xfId="8" applyNumberFormat="1" applyFont="1" applyFill="1" applyBorder="1" applyAlignment="1" applyProtection="1">
      <alignment horizontal="center" vertical="center"/>
    </xf>
    <xf numFmtId="0" fontId="32" fillId="13" borderId="28" xfId="12" applyFont="1" applyFill="1" applyBorder="1"/>
    <xf numFmtId="0" fontId="32" fillId="13" borderId="31" xfId="12" applyFont="1" applyFill="1" applyBorder="1"/>
    <xf numFmtId="167" fontId="25" fillId="2" borderId="45" xfId="10" applyFont="1" applyFill="1" applyBorder="1" applyAlignment="1" applyProtection="1">
      <alignment horizontal="center" vertical="center" wrapText="1"/>
    </xf>
    <xf numFmtId="167" fontId="25" fillId="2" borderId="9" xfId="10" applyFont="1" applyFill="1" applyBorder="1" applyAlignment="1" applyProtection="1">
      <alignment vertical="center"/>
    </xf>
    <xf numFmtId="167" fontId="25" fillId="19" borderId="6" xfId="10" applyFont="1" applyFill="1" applyBorder="1" applyAlignment="1" applyProtection="1">
      <alignment horizontal="center" vertical="center"/>
    </xf>
    <xf numFmtId="167" fontId="25" fillId="2" borderId="11" xfId="10" applyFont="1" applyFill="1" applyBorder="1" applyAlignment="1" applyProtection="1">
      <alignment horizontal="center" vertical="center"/>
    </xf>
    <xf numFmtId="167" fontId="25" fillId="20" borderId="20" xfId="10" applyFont="1" applyFill="1" applyBorder="1" applyAlignment="1" applyProtection="1">
      <alignment horizontal="center" vertical="center" wrapText="1"/>
    </xf>
    <xf numFmtId="0" fontId="25" fillId="15" borderId="47" xfId="12" applyFont="1" applyFill="1" applyBorder="1" applyAlignment="1" applyProtection="1">
      <alignment vertical="center" wrapText="1"/>
      <protection locked="0"/>
    </xf>
    <xf numFmtId="0" fontId="25" fillId="15" borderId="48" xfId="12" applyFont="1" applyFill="1" applyBorder="1" applyAlignment="1" applyProtection="1">
      <alignment vertical="center"/>
      <protection locked="0"/>
    </xf>
    <xf numFmtId="0" fontId="25" fillId="15" borderId="49" xfId="12" applyFont="1" applyFill="1" applyBorder="1" applyAlignment="1" applyProtection="1">
      <alignment horizontal="center" vertical="center"/>
      <protection locked="0"/>
    </xf>
    <xf numFmtId="167" fontId="23" fillId="19" borderId="36" xfId="10" applyFont="1" applyFill="1" applyBorder="1" applyProtection="1">
      <protection locked="0"/>
    </xf>
    <xf numFmtId="167" fontId="25" fillId="0" borderId="48" xfId="10" applyFont="1" applyBorder="1" applyAlignment="1" applyProtection="1">
      <alignment horizontal="center" vertical="center"/>
    </xf>
    <xf numFmtId="0" fontId="25" fillId="15" borderId="53" xfId="12" applyFont="1" applyFill="1" applyBorder="1" applyAlignment="1" applyProtection="1">
      <alignment vertical="center" wrapText="1"/>
      <protection locked="0"/>
    </xf>
    <xf numFmtId="0" fontId="25" fillId="15" borderId="36" xfId="12" applyFont="1" applyFill="1" applyBorder="1" applyAlignment="1" applyProtection="1">
      <alignment vertical="center"/>
      <protection locked="0"/>
    </xf>
    <xf numFmtId="0" fontId="25" fillId="15" borderId="54" xfId="12" applyFont="1" applyFill="1" applyBorder="1" applyAlignment="1" applyProtection="1">
      <alignment horizontal="center" vertical="center"/>
      <protection locked="0"/>
    </xf>
    <xf numFmtId="167" fontId="25" fillId="0" borderId="36" xfId="10" applyFont="1" applyBorder="1" applyAlignment="1" applyProtection="1">
      <alignment horizontal="center" vertical="center"/>
    </xf>
    <xf numFmtId="171" fontId="32" fillId="20" borderId="36" xfId="12" applyNumberFormat="1" applyFont="1" applyFill="1" applyBorder="1" applyAlignment="1" applyProtection="1">
      <alignment horizontal="center" vertical="center"/>
      <protection locked="0"/>
    </xf>
    <xf numFmtId="0" fontId="25" fillId="15" borderId="53" xfId="12" applyFont="1" applyFill="1" applyBorder="1" applyAlignment="1" applyProtection="1">
      <alignment vertical="top" wrapText="1"/>
      <protection locked="0"/>
    </xf>
    <xf numFmtId="0" fontId="25" fillId="15" borderId="55" xfId="12" applyFont="1" applyFill="1" applyBorder="1" applyAlignment="1" applyProtection="1">
      <alignment vertical="top" wrapText="1"/>
      <protection locked="0"/>
    </xf>
    <xf numFmtId="0" fontId="25" fillId="15" borderId="56" xfId="12" applyFont="1" applyFill="1" applyBorder="1" applyProtection="1">
      <protection locked="0"/>
    </xf>
    <xf numFmtId="167" fontId="25" fillId="0" borderId="56" xfId="10" applyFont="1" applyBorder="1" applyAlignment="1" applyProtection="1">
      <alignment horizontal="center" vertical="center"/>
    </xf>
    <xf numFmtId="43" fontId="32" fillId="13" borderId="31" xfId="12" applyNumberFormat="1" applyFont="1" applyFill="1" applyBorder="1"/>
    <xf numFmtId="0" fontId="32" fillId="13" borderId="0" xfId="12" applyFont="1" applyFill="1"/>
    <xf numFmtId="171" fontId="32" fillId="21" borderId="50" xfId="12" applyNumberFormat="1" applyFont="1" applyFill="1" applyBorder="1" applyAlignment="1" applyProtection="1">
      <alignment horizontal="center" vertical="center"/>
      <protection locked="0"/>
    </xf>
    <xf numFmtId="171" fontId="32" fillId="21" borderId="36" xfId="12" applyNumberFormat="1" applyFont="1" applyFill="1" applyBorder="1" applyAlignment="1" applyProtection="1">
      <alignment horizontal="center" vertical="center"/>
      <protection locked="0"/>
    </xf>
    <xf numFmtId="169" fontId="2" fillId="13" borderId="38" xfId="12" applyNumberFormat="1" applyFont="1" applyFill="1" applyBorder="1" applyAlignment="1">
      <alignment horizontal="center" vertical="center"/>
    </xf>
    <xf numFmtId="0" fontId="2" fillId="13" borderId="0" xfId="12" applyFont="1" applyFill="1" applyAlignment="1">
      <alignment horizontal="left"/>
    </xf>
    <xf numFmtId="0" fontId="32" fillId="13" borderId="37" xfId="12" applyFont="1" applyFill="1" applyBorder="1"/>
    <xf numFmtId="0" fontId="32" fillId="13" borderId="38" xfId="12" applyFont="1" applyFill="1" applyBorder="1"/>
    <xf numFmtId="0" fontId="32" fillId="13" borderId="39" xfId="12" applyFont="1" applyFill="1" applyBorder="1"/>
    <xf numFmtId="0" fontId="2" fillId="13" borderId="38" xfId="12" applyFont="1" applyFill="1" applyBorder="1" applyAlignment="1">
      <alignment horizontal="center" vertical="center"/>
    </xf>
    <xf numFmtId="0" fontId="25" fillId="15" borderId="34" xfId="12" applyFont="1" applyFill="1" applyBorder="1" applyAlignment="1" applyProtection="1">
      <alignment horizontal="center" vertical="center"/>
      <protection locked="0"/>
    </xf>
    <xf numFmtId="167" fontId="23" fillId="19" borderId="34" xfId="10" applyFont="1" applyFill="1" applyBorder="1" applyProtection="1">
      <protection locked="0"/>
    </xf>
    <xf numFmtId="167" fontId="25" fillId="0" borderId="35" xfId="10" applyFont="1" applyBorder="1" applyAlignment="1" applyProtection="1">
      <alignment horizontal="center" vertical="center"/>
    </xf>
    <xf numFmtId="0" fontId="25" fillId="15" borderId="36" xfId="12" applyFont="1" applyFill="1" applyBorder="1" applyAlignment="1" applyProtection="1">
      <alignment horizontal="center" vertical="center"/>
      <protection locked="0"/>
    </xf>
    <xf numFmtId="0" fontId="25" fillId="15" borderId="59" xfId="12" applyFont="1" applyFill="1" applyBorder="1" applyAlignment="1" applyProtection="1">
      <alignment vertical="top" wrapText="1"/>
      <protection locked="0"/>
    </xf>
    <xf numFmtId="0" fontId="25" fillId="15" borderId="60" xfId="12" applyFont="1" applyFill="1" applyBorder="1" applyAlignment="1" applyProtection="1">
      <alignment horizontal="center"/>
      <protection locked="0"/>
    </xf>
    <xf numFmtId="0" fontId="23" fillId="13" borderId="23" xfId="12" applyFont="1" applyFill="1" applyBorder="1" applyAlignment="1">
      <alignment horizontal="center" vertical="center" wrapText="1"/>
    </xf>
    <xf numFmtId="164" fontId="23" fillId="13" borderId="0" xfId="1" applyFont="1" applyFill="1" applyBorder="1" applyAlignment="1" applyProtection="1">
      <alignment horizontal="center" vertical="center"/>
    </xf>
    <xf numFmtId="0" fontId="16" fillId="13" borderId="0" xfId="12" applyFont="1" applyFill="1" applyAlignment="1">
      <alignment horizontal="center" vertical="center"/>
    </xf>
    <xf numFmtId="167" fontId="23" fillId="13" borderId="0" xfId="12" applyNumberFormat="1" applyFont="1" applyFill="1" applyAlignment="1">
      <alignment horizontal="center" vertical="center"/>
    </xf>
    <xf numFmtId="0" fontId="30" fillId="13" borderId="0" xfId="12" applyFont="1" applyFill="1" applyAlignment="1">
      <alignment vertical="center"/>
    </xf>
    <xf numFmtId="0" fontId="23" fillId="13" borderId="0" xfId="12" applyFont="1" applyFill="1" applyAlignment="1">
      <alignment horizontal="center" vertical="center" wrapText="1"/>
    </xf>
    <xf numFmtId="0" fontId="23" fillId="13" borderId="0" xfId="12" applyFont="1" applyFill="1" applyAlignment="1">
      <alignment horizontal="center"/>
    </xf>
    <xf numFmtId="167" fontId="23" fillId="13" borderId="26" xfId="12" applyNumberFormat="1" applyFont="1" applyFill="1" applyBorder="1" applyAlignment="1">
      <alignment horizontal="center" vertical="center"/>
    </xf>
    <xf numFmtId="0" fontId="10" fillId="13" borderId="26" xfId="12" applyFont="1" applyFill="1" applyBorder="1" applyAlignment="1">
      <alignment horizontal="left"/>
    </xf>
    <xf numFmtId="0" fontId="10" fillId="13" borderId="26" xfId="13" applyFont="1" applyFill="1" applyBorder="1" applyAlignment="1">
      <alignment horizontal="left"/>
    </xf>
    <xf numFmtId="0" fontId="2" fillId="13" borderId="26" xfId="13" applyFont="1" applyFill="1" applyBorder="1" applyAlignment="1">
      <alignment horizontal="left"/>
    </xf>
    <xf numFmtId="0" fontId="32" fillId="13" borderId="27" xfId="13" applyFont="1" applyFill="1" applyBorder="1"/>
    <xf numFmtId="0" fontId="10" fillId="13" borderId="0" xfId="13" applyFont="1" applyFill="1" applyAlignment="1">
      <alignment horizontal="left"/>
    </xf>
    <xf numFmtId="0" fontId="2" fillId="13" borderId="0" xfId="13" applyFont="1" applyFill="1" applyAlignment="1">
      <alignment horizontal="left"/>
    </xf>
    <xf numFmtId="0" fontId="2" fillId="13" borderId="31" xfId="13" applyFont="1" applyFill="1" applyBorder="1" applyAlignment="1">
      <alignment horizontal="center" vertical="center"/>
    </xf>
    <xf numFmtId="0" fontId="2" fillId="2" borderId="24" xfId="13" applyFont="1" applyFill="1" applyBorder="1" applyAlignment="1">
      <alignment horizontal="center" vertical="center"/>
    </xf>
    <xf numFmtId="0" fontId="32" fillId="13" borderId="31" xfId="13" applyFont="1" applyFill="1" applyBorder="1"/>
    <xf numFmtId="169" fontId="17" fillId="13" borderId="39" xfId="13" applyNumberFormat="1" applyFont="1" applyFill="1" applyBorder="1" applyAlignment="1">
      <alignment horizontal="center"/>
    </xf>
    <xf numFmtId="0" fontId="32" fillId="13" borderId="28" xfId="13" applyFont="1" applyFill="1" applyBorder="1"/>
    <xf numFmtId="167" fontId="23" fillId="2" borderId="30" xfId="10" applyFont="1" applyFill="1" applyBorder="1" applyAlignment="1" applyProtection="1">
      <alignment horizontal="center" vertical="center"/>
    </xf>
    <xf numFmtId="167" fontId="25" fillId="2" borderId="30" xfId="10" applyFont="1" applyFill="1" applyBorder="1" applyAlignment="1" applyProtection="1">
      <alignment horizontal="center" vertical="center"/>
    </xf>
    <xf numFmtId="0" fontId="36" fillId="13" borderId="31" xfId="13" applyFont="1" applyFill="1" applyBorder="1" applyAlignment="1">
      <alignment horizontal="center" vertical="center"/>
    </xf>
    <xf numFmtId="0" fontId="25" fillId="3" borderId="67" xfId="13" applyFont="1" applyFill="1" applyBorder="1" applyAlignment="1" applyProtection="1">
      <alignment horizontal="left" vertical="center" wrapText="1"/>
      <protection locked="0"/>
    </xf>
    <xf numFmtId="0" fontId="25" fillId="3" borderId="68" xfId="13" applyFont="1" applyFill="1" applyBorder="1" applyAlignment="1" applyProtection="1">
      <alignment horizontal="center" vertical="center" wrapText="1"/>
      <protection locked="0"/>
    </xf>
    <xf numFmtId="0" fontId="25" fillId="3" borderId="68" xfId="13" applyFont="1" applyFill="1" applyBorder="1" applyAlignment="1" applyProtection="1">
      <alignment horizontal="center" vertical="center"/>
      <protection locked="0"/>
    </xf>
    <xf numFmtId="167" fontId="23" fillId="15" borderId="68" xfId="10" applyFont="1" applyFill="1" applyBorder="1" applyAlignment="1" applyProtection="1">
      <alignment horizontal="center"/>
      <protection locked="0"/>
    </xf>
    <xf numFmtId="167" fontId="25" fillId="2" borderId="68" xfId="10" applyFont="1" applyFill="1" applyBorder="1" applyProtection="1"/>
    <xf numFmtId="0" fontId="25" fillId="3" borderId="71" xfId="13" applyFont="1" applyFill="1" applyBorder="1" applyAlignment="1" applyProtection="1">
      <alignment horizontal="left" vertical="center" wrapText="1"/>
      <protection locked="0"/>
    </xf>
    <xf numFmtId="0" fontId="25" fillId="3" borderId="9" xfId="13" applyFont="1" applyFill="1" applyBorder="1" applyAlignment="1" applyProtection="1">
      <alignment horizontal="center" vertical="center" wrapText="1"/>
      <protection locked="0"/>
    </xf>
    <xf numFmtId="3" fontId="25" fillId="3" borderId="9" xfId="13" applyNumberFormat="1" applyFont="1" applyFill="1" applyBorder="1" applyAlignment="1" applyProtection="1">
      <alignment horizontal="center" vertical="center"/>
      <protection locked="0"/>
    </xf>
    <xf numFmtId="167" fontId="23" fillId="15" borderId="9" xfId="10" applyFont="1" applyFill="1" applyBorder="1" applyProtection="1">
      <protection locked="0"/>
    </xf>
    <xf numFmtId="167" fontId="25" fillId="2" borderId="9" xfId="10" applyFont="1" applyFill="1" applyBorder="1" applyProtection="1"/>
    <xf numFmtId="0" fontId="25" fillId="3" borderId="9" xfId="13" applyFont="1" applyFill="1" applyBorder="1" applyAlignment="1" applyProtection="1">
      <alignment horizontal="center" vertical="center"/>
      <protection locked="0"/>
    </xf>
    <xf numFmtId="0" fontId="25" fillId="3" borderId="73" xfId="13" applyFont="1" applyFill="1" applyBorder="1" applyAlignment="1" applyProtection="1">
      <alignment horizontal="left" vertical="center" wrapText="1"/>
      <protection locked="0"/>
    </xf>
    <xf numFmtId="0" fontId="23" fillId="13" borderId="0" xfId="13" applyFont="1" applyFill="1" applyAlignment="1">
      <alignment horizontal="center"/>
    </xf>
    <xf numFmtId="167" fontId="23" fillId="13" borderId="0" xfId="13" applyNumberFormat="1" applyFont="1" applyFill="1"/>
    <xf numFmtId="172" fontId="36" fillId="13" borderId="31" xfId="13" applyNumberFormat="1" applyFont="1" applyFill="1" applyBorder="1"/>
    <xf numFmtId="0" fontId="32" fillId="13" borderId="0" xfId="13" applyFont="1" applyFill="1"/>
    <xf numFmtId="167" fontId="32" fillId="13" borderId="38" xfId="13" applyNumberFormat="1" applyFont="1" applyFill="1" applyBorder="1"/>
    <xf numFmtId="0" fontId="32" fillId="13" borderId="38" xfId="13" applyFont="1" applyFill="1" applyBorder="1"/>
    <xf numFmtId="0" fontId="32" fillId="13" borderId="39" xfId="13" applyFont="1" applyFill="1" applyBorder="1"/>
    <xf numFmtId="0" fontId="25" fillId="2" borderId="22" xfId="13" applyFont="1" applyFill="1" applyBorder="1" applyAlignment="1">
      <alignment horizontal="center" vertical="center" wrapText="1"/>
    </xf>
    <xf numFmtId="0" fontId="32" fillId="0" borderId="0" xfId="13" applyFont="1"/>
    <xf numFmtId="0" fontId="10" fillId="0" borderId="0" xfId="13" applyFont="1" applyAlignment="1">
      <alignment horizontal="left" vertical="center"/>
    </xf>
    <xf numFmtId="0" fontId="2" fillId="0" borderId="0" xfId="13" applyFont="1" applyAlignment="1">
      <alignment horizontal="left" vertical="center"/>
    </xf>
    <xf numFmtId="0" fontId="11" fillId="0" borderId="0" xfId="13" applyFont="1" applyAlignment="1">
      <alignment horizontal="left"/>
    </xf>
    <xf numFmtId="167" fontId="32" fillId="13" borderId="37" xfId="13" applyNumberFormat="1" applyFont="1" applyFill="1" applyBorder="1"/>
    <xf numFmtId="0" fontId="32" fillId="13" borderId="25" xfId="13" applyFont="1" applyFill="1" applyBorder="1"/>
    <xf numFmtId="1" fontId="19" fillId="16" borderId="27" xfId="12" applyNumberFormat="1" applyFont="1" applyFill="1" applyBorder="1" applyAlignment="1">
      <alignment horizontal="center"/>
    </xf>
    <xf numFmtId="0" fontId="34" fillId="16" borderId="29" xfId="12" applyFont="1" applyFill="1" applyBorder="1" applyAlignment="1">
      <alignment horizontal="center"/>
    </xf>
    <xf numFmtId="0" fontId="19" fillId="9" borderId="1" xfId="4" applyFont="1" applyFill="1" applyBorder="1" applyAlignment="1">
      <alignment horizontal="center" vertical="center"/>
    </xf>
    <xf numFmtId="0" fontId="19" fillId="9" borderId="2" xfId="4" applyFont="1" applyFill="1" applyBorder="1" applyAlignment="1">
      <alignment horizontal="center" vertical="center"/>
    </xf>
    <xf numFmtId="0" fontId="19" fillId="9" borderId="3" xfId="4" applyFont="1" applyFill="1" applyBorder="1" applyAlignment="1">
      <alignment horizontal="center" vertical="center"/>
    </xf>
    <xf numFmtId="0" fontId="19" fillId="9" borderId="4" xfId="4" applyFont="1" applyFill="1" applyBorder="1" applyAlignment="1">
      <alignment horizontal="center" vertical="center"/>
    </xf>
    <xf numFmtId="0" fontId="19" fillId="9" borderId="5" xfId="4" applyFont="1" applyFill="1" applyBorder="1" applyAlignment="1">
      <alignment horizontal="center" vertical="center"/>
    </xf>
    <xf numFmtId="0" fontId="19" fillId="9" borderId="6" xfId="4" applyFont="1" applyFill="1" applyBorder="1" applyAlignment="1">
      <alignment horizontal="center" vertical="center"/>
    </xf>
    <xf numFmtId="0" fontId="6" fillId="7" borderId="9" xfId="4" applyFont="1" applyFill="1" applyBorder="1" applyAlignment="1">
      <alignment horizontal="center" vertical="center"/>
    </xf>
    <xf numFmtId="0" fontId="18" fillId="3" borderId="9" xfId="4" applyFont="1" applyFill="1" applyBorder="1" applyAlignment="1">
      <alignment horizontal="center" vertical="center"/>
    </xf>
    <xf numFmtId="0" fontId="7" fillId="6" borderId="9" xfId="4" applyFont="1" applyFill="1" applyBorder="1" applyAlignment="1">
      <alignment horizontal="center" vertical="center"/>
    </xf>
    <xf numFmtId="0" fontId="5" fillId="2" borderId="5" xfId="4" applyFont="1" applyFill="1" applyBorder="1" applyAlignment="1">
      <alignment horizontal="center" vertical="center"/>
    </xf>
    <xf numFmtId="0" fontId="5" fillId="3" borderId="9" xfId="4" applyFont="1" applyFill="1" applyBorder="1" applyAlignment="1">
      <alignment horizontal="center" vertical="center"/>
    </xf>
    <xf numFmtId="0" fontId="20" fillId="6" borderId="9" xfId="4" applyFont="1" applyFill="1" applyBorder="1" applyAlignment="1">
      <alignment horizontal="center" vertical="center"/>
    </xf>
    <xf numFmtId="0" fontId="8" fillId="4" borderId="9" xfId="2" applyFont="1" applyFill="1" applyBorder="1" applyAlignment="1">
      <alignment horizontal="center" vertical="center"/>
    </xf>
    <xf numFmtId="0" fontId="8" fillId="8" borderId="7" xfId="2" applyFont="1" applyFill="1" applyBorder="1" applyAlignment="1">
      <alignment horizontal="center" vertical="center"/>
    </xf>
    <xf numFmtId="0" fontId="8" fillId="8" borderId="10" xfId="2" applyFont="1" applyFill="1" applyBorder="1" applyAlignment="1">
      <alignment horizontal="center" vertical="center"/>
    </xf>
    <xf numFmtId="0" fontId="8" fillId="8" borderId="8" xfId="2" applyFont="1" applyFill="1" applyBorder="1" applyAlignment="1">
      <alignment horizontal="center" vertical="center"/>
    </xf>
    <xf numFmtId="165" fontId="6" fillId="7" borderId="9" xfId="4" applyNumberFormat="1" applyFont="1" applyFill="1" applyBorder="1" applyAlignment="1" applyProtection="1">
      <alignment horizontal="center" vertical="center"/>
      <protection locked="0"/>
    </xf>
    <xf numFmtId="165" fontId="20" fillId="6" borderId="9" xfId="1" applyNumberFormat="1" applyFont="1" applyFill="1" applyBorder="1" applyAlignment="1">
      <alignment horizontal="center" vertical="center"/>
    </xf>
    <xf numFmtId="0" fontId="8" fillId="7" borderId="7" xfId="2" applyFont="1" applyFill="1" applyBorder="1" applyAlignment="1">
      <alignment horizontal="center" vertical="center"/>
    </xf>
    <xf numFmtId="0" fontId="8" fillId="7" borderId="8" xfId="2" applyFont="1" applyFill="1" applyBorder="1" applyAlignment="1">
      <alignment horizontal="center" vertical="center"/>
    </xf>
    <xf numFmtId="0" fontId="8" fillId="10" borderId="1" xfId="2" applyFont="1" applyFill="1" applyBorder="1" applyAlignment="1">
      <alignment horizontal="center" vertical="center"/>
    </xf>
    <xf numFmtId="0" fontId="8" fillId="10" borderId="2" xfId="2" applyFont="1" applyFill="1" applyBorder="1" applyAlignment="1">
      <alignment horizontal="center" vertical="center"/>
    </xf>
    <xf numFmtId="0" fontId="8" fillId="10" borderId="3" xfId="2" applyFont="1" applyFill="1" applyBorder="1" applyAlignment="1">
      <alignment horizontal="center" vertical="center"/>
    </xf>
    <xf numFmtId="0" fontId="17" fillId="12" borderId="21" xfId="2" applyFont="1" applyFill="1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8" fillId="5" borderId="9" xfId="2" applyFont="1" applyFill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" fillId="0" borderId="7" xfId="2" applyBorder="1" applyAlignment="1">
      <alignment horizontal="left" vertical="center"/>
    </xf>
    <xf numFmtId="0" fontId="2" fillId="0" borderId="8" xfId="2" applyBorder="1" applyAlignment="1">
      <alignment horizontal="left" vertical="center"/>
    </xf>
    <xf numFmtId="0" fontId="8" fillId="3" borderId="7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8" fillId="7" borderId="10" xfId="2" applyFont="1" applyFill="1" applyBorder="1" applyAlignment="1">
      <alignment horizontal="center" vertical="center"/>
    </xf>
    <xf numFmtId="0" fontId="8" fillId="5" borderId="10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10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0" borderId="7" xfId="2" applyFont="1" applyBorder="1" applyAlignment="1">
      <alignment horizontal="left" vertical="center"/>
    </xf>
    <xf numFmtId="0" fontId="8" fillId="0" borderId="8" xfId="2" applyFont="1" applyBorder="1" applyAlignment="1">
      <alignment horizontal="left" vertical="center"/>
    </xf>
    <xf numFmtId="10" fontId="9" fillId="0" borderId="7" xfId="5" applyNumberFormat="1" applyBorder="1" applyAlignment="1" applyProtection="1">
      <alignment horizontal="center" vertical="center"/>
    </xf>
    <xf numFmtId="10" fontId="9" fillId="0" borderId="8" xfId="5" applyNumberFormat="1" applyBorder="1" applyAlignment="1" applyProtection="1">
      <alignment horizontal="center" vertical="center"/>
    </xf>
    <xf numFmtId="0" fontId="8" fillId="13" borderId="23" xfId="0" applyFont="1" applyFill="1" applyBorder="1" applyAlignment="1">
      <alignment horizontal="center" vertical="center"/>
    </xf>
    <xf numFmtId="0" fontId="8" fillId="13" borderId="24" xfId="0" applyFont="1" applyFill="1" applyBorder="1" applyAlignment="1">
      <alignment horizontal="center" vertical="center"/>
    </xf>
    <xf numFmtId="0" fontId="21" fillId="13" borderId="23" xfId="0" applyFont="1" applyFill="1" applyBorder="1" applyAlignment="1">
      <alignment horizontal="center" vertical="center"/>
    </xf>
    <xf numFmtId="167" fontId="22" fillId="14" borderId="22" xfId="10" applyFont="1" applyFill="1" applyBorder="1" applyAlignment="1" applyProtection="1">
      <alignment horizontal="center" vertical="center" wrapText="1"/>
    </xf>
    <xf numFmtId="167" fontId="22" fillId="14" borderId="24" xfId="10" applyFont="1" applyFill="1" applyBorder="1" applyAlignment="1" applyProtection="1">
      <alignment horizontal="center" vertical="center" wrapText="1"/>
    </xf>
    <xf numFmtId="0" fontId="26" fillId="2" borderId="25" xfId="11" applyFont="1" applyFill="1" applyBorder="1" applyAlignment="1">
      <alignment horizontal="center" vertical="center" wrapText="1"/>
    </xf>
    <xf numFmtId="0" fontId="26" fillId="2" borderId="26" xfId="11" applyFont="1" applyFill="1" applyBorder="1" applyAlignment="1">
      <alignment horizontal="center" vertical="center" wrapText="1"/>
    </xf>
    <xf numFmtId="0" fontId="26" fillId="2" borderId="37" xfId="11" applyFont="1" applyFill="1" applyBorder="1" applyAlignment="1">
      <alignment horizontal="center" vertical="center" wrapText="1"/>
    </xf>
    <xf numFmtId="0" fontId="26" fillId="2" borderId="38" xfId="11" applyFont="1" applyFill="1" applyBorder="1" applyAlignment="1">
      <alignment horizontal="center" vertical="center" wrapText="1"/>
    </xf>
    <xf numFmtId="43" fontId="27" fillId="16" borderId="25" xfId="11" applyNumberFormat="1" applyFont="1" applyFill="1" applyBorder="1" applyAlignment="1">
      <alignment horizontal="center" vertical="center" wrapText="1"/>
    </xf>
    <xf numFmtId="0" fontId="27" fillId="16" borderId="27" xfId="11" applyFont="1" applyFill="1" applyBorder="1" applyAlignment="1">
      <alignment horizontal="center" vertical="center" wrapText="1"/>
    </xf>
    <xf numFmtId="0" fontId="27" fillId="16" borderId="37" xfId="11" applyFont="1" applyFill="1" applyBorder="1" applyAlignment="1">
      <alignment horizontal="center" vertical="center" wrapText="1"/>
    </xf>
    <xf numFmtId="0" fontId="27" fillId="16" borderId="39" xfId="1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13" borderId="22" xfId="0" applyFont="1" applyFill="1" applyBorder="1" applyAlignment="1">
      <alignment horizontal="center" vertical="center"/>
    </xf>
    <xf numFmtId="0" fontId="25" fillId="0" borderId="0" xfId="1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10" fontId="23" fillId="17" borderId="40" xfId="9" applyNumberFormat="1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6" fillId="2" borderId="27" xfId="11" applyFont="1" applyFill="1" applyBorder="1" applyAlignment="1">
      <alignment horizontal="center" vertical="center" wrapText="1"/>
    </xf>
    <xf numFmtId="0" fontId="26" fillId="2" borderId="39" xfId="11" applyFont="1" applyFill="1" applyBorder="1" applyAlignment="1">
      <alignment horizontal="center" vertical="center" wrapText="1"/>
    </xf>
    <xf numFmtId="167" fontId="27" fillId="16" borderId="25" xfId="11" applyNumberFormat="1" applyFont="1" applyFill="1" applyBorder="1" applyAlignment="1">
      <alignment horizontal="center" vertical="center" wrapText="1"/>
    </xf>
    <xf numFmtId="0" fontId="25" fillId="0" borderId="30" xfId="12" applyFont="1" applyBorder="1" applyAlignment="1">
      <alignment horizontal="center" vertical="center" wrapText="1"/>
    </xf>
    <xf numFmtId="0" fontId="25" fillId="0" borderId="44" xfId="12" applyFont="1" applyBorder="1" applyAlignment="1">
      <alignment horizontal="center" vertical="center" wrapText="1"/>
    </xf>
    <xf numFmtId="0" fontId="25" fillId="0" borderId="26" xfId="12" applyFont="1" applyBorder="1" applyAlignment="1">
      <alignment horizontal="center" vertical="top" wrapText="1"/>
    </xf>
    <xf numFmtId="167" fontId="33" fillId="0" borderId="42" xfId="10" applyFont="1" applyBorder="1" applyAlignment="1" applyProtection="1">
      <alignment horizontal="center"/>
    </xf>
    <xf numFmtId="167" fontId="33" fillId="0" borderId="43" xfId="10" applyFont="1" applyBorder="1" applyAlignment="1" applyProtection="1">
      <alignment horizontal="center"/>
    </xf>
    <xf numFmtId="167" fontId="23" fillId="2" borderId="7" xfId="10" applyFont="1" applyFill="1" applyBorder="1" applyAlignment="1" applyProtection="1">
      <alignment horizontal="center" vertical="center"/>
    </xf>
    <xf numFmtId="167" fontId="23" fillId="2" borderId="46" xfId="10" applyFont="1" applyFill="1" applyBorder="1" applyAlignment="1" applyProtection="1">
      <alignment horizontal="center" vertical="center"/>
    </xf>
    <xf numFmtId="0" fontId="2" fillId="16" borderId="22" xfId="12" applyFont="1" applyFill="1" applyBorder="1" applyAlignment="1">
      <alignment horizontal="center" vertical="center"/>
    </xf>
    <xf numFmtId="0" fontId="2" fillId="16" borderId="24" xfId="12" applyFont="1" applyFill="1" applyBorder="1" applyAlignment="1">
      <alignment horizontal="center" vertical="center"/>
    </xf>
    <xf numFmtId="1" fontId="19" fillId="6" borderId="22" xfId="12" applyNumberFormat="1" applyFont="1" applyFill="1" applyBorder="1" applyAlignment="1">
      <alignment horizontal="center" vertical="center"/>
    </xf>
    <xf numFmtId="1" fontId="19" fillId="6" borderId="24" xfId="12" applyNumberFormat="1" applyFont="1" applyFill="1" applyBorder="1" applyAlignment="1">
      <alignment horizontal="center" vertical="center"/>
    </xf>
    <xf numFmtId="0" fontId="3" fillId="0" borderId="0" xfId="11" applyFont="1" applyAlignment="1">
      <alignment horizontal="center" vertical="center"/>
    </xf>
    <xf numFmtId="0" fontId="2" fillId="0" borderId="0" xfId="12" applyFont="1" applyAlignment="1">
      <alignment horizontal="left"/>
    </xf>
    <xf numFmtId="0" fontId="34" fillId="16" borderId="22" xfId="12" applyFont="1" applyFill="1" applyBorder="1" applyAlignment="1">
      <alignment horizontal="center" vertical="center"/>
    </xf>
    <xf numFmtId="0" fontId="34" fillId="16" borderId="23" xfId="12" applyFont="1" applyFill="1" applyBorder="1" applyAlignment="1">
      <alignment horizontal="center" vertical="center"/>
    </xf>
    <xf numFmtId="0" fontId="34" fillId="16" borderId="24" xfId="12" applyFont="1" applyFill="1" applyBorder="1" applyAlignment="1">
      <alignment horizontal="center" vertical="center"/>
    </xf>
    <xf numFmtId="0" fontId="31" fillId="18" borderId="25" xfId="11" applyFont="1" applyFill="1" applyBorder="1" applyAlignment="1">
      <alignment horizontal="center" vertical="center"/>
    </xf>
    <xf numFmtId="0" fontId="31" fillId="18" borderId="26" xfId="11" applyFont="1" applyFill="1" applyBorder="1" applyAlignment="1">
      <alignment horizontal="center" vertical="center"/>
    </xf>
    <xf numFmtId="0" fontId="31" fillId="18" borderId="27" xfId="11" applyFont="1" applyFill="1" applyBorder="1" applyAlignment="1">
      <alignment horizontal="center" vertical="center"/>
    </xf>
    <xf numFmtId="167" fontId="25" fillId="0" borderId="51" xfId="10" applyFont="1" applyBorder="1" applyAlignment="1" applyProtection="1">
      <alignment horizontal="center" vertical="center"/>
    </xf>
    <xf numFmtId="167" fontId="25" fillId="0" borderId="52" xfId="10" applyFont="1" applyBorder="1" applyAlignment="1" applyProtection="1">
      <alignment horizontal="center" vertical="center"/>
    </xf>
    <xf numFmtId="167" fontId="23" fillId="2" borderId="22" xfId="12" applyNumberFormat="1" applyFont="1" applyFill="1" applyBorder="1" applyAlignment="1">
      <alignment horizontal="center" vertical="center"/>
    </xf>
    <xf numFmtId="167" fontId="23" fillId="2" borderId="24" xfId="12" applyNumberFormat="1" applyFont="1" applyFill="1" applyBorder="1" applyAlignment="1">
      <alignment horizontal="center" vertical="center"/>
    </xf>
    <xf numFmtId="0" fontId="31" fillId="18" borderId="22" xfId="12" applyFont="1" applyFill="1" applyBorder="1" applyAlignment="1">
      <alignment horizontal="center" vertical="center"/>
    </xf>
    <xf numFmtId="0" fontId="31" fillId="18" borderId="23" xfId="12" applyFont="1" applyFill="1" applyBorder="1" applyAlignment="1">
      <alignment horizontal="center" vertical="center"/>
    </xf>
    <xf numFmtId="0" fontId="31" fillId="18" borderId="24" xfId="12" applyFont="1" applyFill="1" applyBorder="1" applyAlignment="1">
      <alignment horizontal="center" vertical="center"/>
    </xf>
    <xf numFmtId="167" fontId="25" fillId="0" borderId="57" xfId="10" applyFont="1" applyBorder="1" applyAlignment="1" applyProtection="1">
      <alignment horizontal="center" vertical="center"/>
    </xf>
    <xf numFmtId="167" fontId="25" fillId="0" borderId="58" xfId="10" applyFont="1" applyBorder="1" applyAlignment="1" applyProtection="1">
      <alignment horizontal="center" vertical="center"/>
    </xf>
    <xf numFmtId="0" fontId="23" fillId="2" borderId="22" xfId="12" applyFont="1" applyFill="1" applyBorder="1" applyAlignment="1">
      <alignment horizontal="center" vertical="center" wrapText="1"/>
    </xf>
    <xf numFmtId="0" fontId="23" fillId="2" borderId="23" xfId="12" applyFont="1" applyFill="1" applyBorder="1" applyAlignment="1">
      <alignment horizontal="center" vertical="center" wrapText="1"/>
    </xf>
    <xf numFmtId="0" fontId="23" fillId="2" borderId="24" xfId="12" applyFont="1" applyFill="1" applyBorder="1" applyAlignment="1">
      <alignment horizontal="center" vertical="center" wrapText="1"/>
    </xf>
    <xf numFmtId="0" fontId="35" fillId="2" borderId="22" xfId="12" applyFont="1" applyFill="1" applyBorder="1" applyAlignment="1">
      <alignment horizontal="center" vertical="center"/>
    </xf>
    <xf numFmtId="0" fontId="35" fillId="2" borderId="23" xfId="12" applyFont="1" applyFill="1" applyBorder="1" applyAlignment="1">
      <alignment horizontal="center" vertical="center"/>
    </xf>
    <xf numFmtId="0" fontId="35" fillId="2" borderId="24" xfId="12" applyFont="1" applyFill="1" applyBorder="1" applyAlignment="1">
      <alignment horizontal="center" vertical="center"/>
    </xf>
    <xf numFmtId="0" fontId="2" fillId="13" borderId="38" xfId="12" applyFont="1" applyFill="1" applyBorder="1" applyAlignment="1">
      <alignment horizontal="left"/>
    </xf>
    <xf numFmtId="43" fontId="16" fillId="16" borderId="22" xfId="12" applyNumberFormat="1" applyFont="1" applyFill="1" applyBorder="1" applyAlignment="1">
      <alignment horizontal="center" vertical="center"/>
    </xf>
    <xf numFmtId="43" fontId="16" fillId="16" borderId="24" xfId="12" applyNumberFormat="1" applyFont="1" applyFill="1" applyBorder="1" applyAlignment="1">
      <alignment horizontal="center" vertical="center"/>
    </xf>
    <xf numFmtId="0" fontId="10" fillId="0" borderId="0" xfId="12" applyFont="1" applyAlignment="1">
      <alignment horizontal="left"/>
    </xf>
    <xf numFmtId="0" fontId="10" fillId="0" borderId="0" xfId="12" applyFont="1" applyAlignment="1">
      <alignment horizontal="left" vertical="center"/>
    </xf>
    <xf numFmtId="0" fontId="23" fillId="0" borderId="22" xfId="12" applyFont="1" applyBorder="1" applyAlignment="1">
      <alignment horizontal="center" vertical="center" wrapText="1"/>
    </xf>
    <xf numFmtId="0" fontId="23" fillId="0" borderId="23" xfId="12" applyFont="1" applyBorder="1" applyAlignment="1">
      <alignment horizontal="center" vertical="center" wrapText="1"/>
    </xf>
    <xf numFmtId="0" fontId="23" fillId="0" borderId="24" xfId="12" applyFont="1" applyBorder="1" applyAlignment="1">
      <alignment horizontal="center" vertical="center" wrapText="1"/>
    </xf>
    <xf numFmtId="0" fontId="16" fillId="2" borderId="22" xfId="12" applyFont="1" applyFill="1" applyBorder="1" applyAlignment="1">
      <alignment horizontal="center" vertical="center"/>
    </xf>
    <xf numFmtId="0" fontId="16" fillId="2" borderId="23" xfId="12" applyFont="1" applyFill="1" applyBorder="1" applyAlignment="1">
      <alignment horizontal="center" vertical="center"/>
    </xf>
    <xf numFmtId="0" fontId="16" fillId="2" borderId="24" xfId="12" applyFont="1" applyFill="1" applyBorder="1" applyAlignment="1">
      <alignment horizontal="center" vertical="center"/>
    </xf>
    <xf numFmtId="0" fontId="30" fillId="2" borderId="22" xfId="12" applyFont="1" applyFill="1" applyBorder="1" applyAlignment="1">
      <alignment horizontal="center" vertical="center"/>
    </xf>
    <xf numFmtId="0" fontId="30" fillId="2" borderId="23" xfId="12" applyFont="1" applyFill="1" applyBorder="1" applyAlignment="1">
      <alignment horizontal="center" vertical="center"/>
    </xf>
    <xf numFmtId="0" fontId="30" fillId="2" borderId="24" xfId="12" applyFont="1" applyFill="1" applyBorder="1" applyAlignment="1">
      <alignment horizontal="center" vertical="center"/>
    </xf>
    <xf numFmtId="0" fontId="16" fillId="13" borderId="23" xfId="12" applyFont="1" applyFill="1" applyBorder="1" applyAlignment="1">
      <alignment horizontal="center" vertical="center"/>
    </xf>
    <xf numFmtId="0" fontId="16" fillId="13" borderId="38" xfId="12" applyFont="1" applyFill="1" applyBorder="1" applyAlignment="1">
      <alignment horizontal="center" vertical="center"/>
    </xf>
    <xf numFmtId="0" fontId="3" fillId="0" borderId="0" xfId="13" applyFont="1" applyAlignment="1">
      <alignment horizontal="center" vertical="center"/>
    </xf>
    <xf numFmtId="0" fontId="26" fillId="2" borderId="22" xfId="13" applyFont="1" applyFill="1" applyBorder="1" applyAlignment="1">
      <alignment horizontal="center" vertical="center"/>
    </xf>
    <xf numFmtId="0" fontId="26" fillId="2" borderId="23" xfId="13" applyFont="1" applyFill="1" applyBorder="1" applyAlignment="1">
      <alignment horizontal="center" vertical="center"/>
    </xf>
    <xf numFmtId="167" fontId="23" fillId="2" borderId="22" xfId="13" applyNumberFormat="1" applyFont="1" applyFill="1" applyBorder="1" applyAlignment="1">
      <alignment horizontal="center" vertical="center"/>
    </xf>
    <xf numFmtId="167" fontId="23" fillId="2" borderId="24" xfId="13" applyNumberFormat="1" applyFont="1" applyFill="1" applyBorder="1" applyAlignment="1">
      <alignment horizontal="center" vertical="center"/>
    </xf>
    <xf numFmtId="0" fontId="26" fillId="13" borderId="22" xfId="13" applyFont="1" applyFill="1" applyBorder="1" applyAlignment="1">
      <alignment horizontal="center" vertical="center"/>
    </xf>
    <xf numFmtId="0" fontId="26" fillId="13" borderId="23" xfId="13" applyFont="1" applyFill="1" applyBorder="1" applyAlignment="1">
      <alignment horizontal="center" vertical="center"/>
    </xf>
    <xf numFmtId="0" fontId="26" fillId="13" borderId="24" xfId="13" applyFont="1" applyFill="1" applyBorder="1" applyAlignment="1">
      <alignment horizontal="center" vertical="center"/>
    </xf>
    <xf numFmtId="167" fontId="25" fillId="2" borderId="7" xfId="10" applyFont="1" applyFill="1" applyBorder="1" applyAlignment="1" applyProtection="1">
      <alignment horizontal="center"/>
    </xf>
    <xf numFmtId="167" fontId="25" fillId="2" borderId="72" xfId="10" applyFont="1" applyFill="1" applyBorder="1" applyAlignment="1" applyProtection="1">
      <alignment horizontal="center"/>
    </xf>
    <xf numFmtId="0" fontId="25" fillId="2" borderId="30" xfId="13" applyFont="1" applyFill="1" applyBorder="1" applyAlignment="1">
      <alignment horizontal="center" vertical="center" wrapText="1"/>
    </xf>
    <xf numFmtId="0" fontId="25" fillId="2" borderId="64" xfId="13" applyFont="1" applyFill="1" applyBorder="1" applyAlignment="1">
      <alignment horizontal="center" vertical="center" wrapText="1"/>
    </xf>
    <xf numFmtId="0" fontId="26" fillId="2" borderId="61" xfId="13" applyFont="1" applyFill="1" applyBorder="1" applyAlignment="1">
      <alignment horizontal="right" vertical="center"/>
    </xf>
    <xf numFmtId="0" fontId="26" fillId="2" borderId="74" xfId="13" applyFont="1" applyFill="1" applyBorder="1" applyAlignment="1">
      <alignment horizontal="right" vertical="center"/>
    </xf>
    <xf numFmtId="0" fontId="26" fillId="2" borderId="62" xfId="13" applyFont="1" applyFill="1" applyBorder="1" applyAlignment="1">
      <alignment horizontal="right" vertical="center"/>
    </xf>
    <xf numFmtId="0" fontId="23" fillId="2" borderId="25" xfId="13" applyFont="1" applyFill="1" applyBorder="1" applyAlignment="1">
      <alignment horizontal="center" vertical="center" wrapText="1"/>
    </xf>
    <xf numFmtId="0" fontId="23" fillId="2" borderId="27" xfId="13" applyFont="1" applyFill="1" applyBorder="1" applyAlignment="1">
      <alignment horizontal="center" vertical="center" wrapText="1"/>
    </xf>
    <xf numFmtId="0" fontId="23" fillId="2" borderId="37" xfId="13" applyFont="1" applyFill="1" applyBorder="1" applyAlignment="1">
      <alignment horizontal="center" vertical="center" wrapText="1"/>
    </xf>
    <xf numFmtId="0" fontId="23" fillId="2" borderId="39" xfId="13" applyFont="1" applyFill="1" applyBorder="1" applyAlignment="1">
      <alignment horizontal="center" vertical="center" wrapText="1"/>
    </xf>
    <xf numFmtId="164" fontId="23" fillId="16" borderId="30" xfId="1" applyFont="1" applyFill="1" applyBorder="1" applyAlignment="1" applyProtection="1">
      <alignment horizontal="center" vertical="center"/>
    </xf>
    <xf numFmtId="164" fontId="23" fillId="16" borderId="44" xfId="1" applyFont="1" applyFill="1" applyBorder="1" applyAlignment="1" applyProtection="1">
      <alignment horizontal="center" vertical="center"/>
    </xf>
    <xf numFmtId="167" fontId="25" fillId="2" borderId="61" xfId="10" applyFont="1" applyFill="1" applyBorder="1" applyAlignment="1" applyProtection="1">
      <alignment horizontal="center" vertical="center"/>
    </xf>
    <xf numFmtId="167" fontId="25" fillId="2" borderId="62" xfId="10" applyFont="1" applyFill="1" applyBorder="1" applyAlignment="1" applyProtection="1">
      <alignment horizontal="center" vertical="center"/>
    </xf>
    <xf numFmtId="167" fontId="25" fillId="2" borderId="63" xfId="10" applyFont="1" applyFill="1" applyBorder="1" applyAlignment="1" applyProtection="1">
      <alignment horizontal="center" vertical="center"/>
    </xf>
    <xf numFmtId="167" fontId="25" fillId="2" borderId="65" xfId="10" applyFont="1" applyFill="1" applyBorder="1" applyAlignment="1" applyProtection="1">
      <alignment horizontal="center" vertical="center"/>
    </xf>
    <xf numFmtId="167" fontId="25" fillId="2" borderId="66" xfId="10" applyFont="1" applyFill="1" applyBorder="1" applyAlignment="1" applyProtection="1">
      <alignment horizontal="center" vertical="center"/>
    </xf>
    <xf numFmtId="167" fontId="25" fillId="2" borderId="69" xfId="10" applyFont="1" applyFill="1" applyBorder="1" applyAlignment="1" applyProtection="1">
      <alignment horizontal="center"/>
    </xf>
    <xf numFmtId="167" fontId="25" fillId="2" borderId="70" xfId="10" applyFont="1" applyFill="1" applyBorder="1" applyAlignment="1" applyProtection="1">
      <alignment horizontal="center"/>
    </xf>
  </cellXfs>
  <cellStyles count="14">
    <cellStyle name="Moeda" xfId="1" builtinId="4"/>
    <cellStyle name="Moeda 2" xfId="10" xr:uid="{B22E21F3-7BF7-4119-886E-B902AB541AAF}"/>
    <cellStyle name="Moeda 3 2" xfId="7" xr:uid="{DFE9AA7E-8FC0-4E58-BAFD-05DD591D610D}"/>
    <cellStyle name="Moeda 6" xfId="6" xr:uid="{95A9DCC2-C66E-439A-BB1C-16BE13AEF074}"/>
    <cellStyle name="Normal" xfId="0" builtinId="0"/>
    <cellStyle name="Normal 2 2" xfId="12" xr:uid="{3746DEF1-16F2-4A61-B320-2B42F3725B90}"/>
    <cellStyle name="Normal 2 3" xfId="13" xr:uid="{66B1C89A-36CB-4B19-8676-75C2E457B749}"/>
    <cellStyle name="Normal 2 4" xfId="11" xr:uid="{598421CD-9AC1-418C-BC75-4CE39EBF1E51}"/>
    <cellStyle name="Normal 3" xfId="4" xr:uid="{C445588B-391E-49A0-BC49-8C2B55D5CE5A}"/>
    <cellStyle name="Normal 4" xfId="2" xr:uid="{7AF4BE4A-BA86-4477-8FDD-84233FD92A4B}"/>
    <cellStyle name="Normal 4 25" xfId="3" xr:uid="{D7DF23EC-2D5A-4BC2-84B3-B75A812646BA}"/>
    <cellStyle name="Porcentagem" xfId="9" builtinId="5"/>
    <cellStyle name="Porcentagem 2 2" xfId="5" xr:uid="{C41E479D-5C99-470C-BBA2-14EF2F8670F9}"/>
    <cellStyle name="Vírgula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2</xdr:col>
      <xdr:colOff>1381124</xdr:colOff>
      <xdr:row>1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7EAEBDC-269F-4C41-9DED-ACF1A7B54F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87" b="25010"/>
        <a:stretch/>
      </xdr:blipFill>
      <xdr:spPr>
        <a:xfrm>
          <a:off x="28574" y="0"/>
          <a:ext cx="2352675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3</xdr:row>
      <xdr:rowOff>9525</xdr:rowOff>
    </xdr:from>
    <xdr:to>
      <xdr:col>4</xdr:col>
      <xdr:colOff>1038225</xdr:colOff>
      <xdr:row>3</xdr:row>
      <xdr:rowOff>533400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F5FD6F7-9B62-421F-8357-43C533ECA5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87" b="25010"/>
        <a:stretch/>
      </xdr:blipFill>
      <xdr:spPr>
        <a:xfrm>
          <a:off x="495301" y="609600"/>
          <a:ext cx="2047874" cy="523875"/>
        </a:xfrm>
        <a:prstGeom prst="rect">
          <a:avLst/>
        </a:prstGeom>
      </xdr:spPr>
    </xdr:pic>
    <xdr:clientData/>
  </xdr:twoCellAnchor>
  <xdr:twoCellAnchor>
    <xdr:from>
      <xdr:col>11</xdr:col>
      <xdr:colOff>104775</xdr:colOff>
      <xdr:row>5</xdr:row>
      <xdr:rowOff>485775</xdr:rowOff>
    </xdr:from>
    <xdr:to>
      <xdr:col>13</xdr:col>
      <xdr:colOff>295275</xdr:colOff>
      <xdr:row>12</xdr:row>
      <xdr:rowOff>85725</xdr:rowOff>
    </xdr:to>
    <xdr:sp macro="" textlink="">
      <xdr:nvSpPr>
        <xdr:cNvPr id="6" name="Seta: para a Direita 5">
          <a:extLst>
            <a:ext uri="{FF2B5EF4-FFF2-40B4-BE49-F238E27FC236}">
              <a16:creationId xmlns:a16="http://schemas.microsoft.com/office/drawing/2014/main" id="{37B32AF0-D8E3-5BD4-C03D-FDBECDCE96CC}"/>
            </a:ext>
          </a:extLst>
        </xdr:cNvPr>
        <xdr:cNvSpPr/>
      </xdr:nvSpPr>
      <xdr:spPr>
        <a:xfrm>
          <a:off x="11106150" y="1809750"/>
          <a:ext cx="1628775" cy="1628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428625</xdr:colOff>
      <xdr:row>5</xdr:row>
      <xdr:rowOff>371475</xdr:rowOff>
    </xdr:from>
    <xdr:to>
      <xdr:col>16</xdr:col>
      <xdr:colOff>247650</xdr:colOff>
      <xdr:row>13</xdr:row>
      <xdr:rowOff>104775</xdr:rowOff>
    </xdr:to>
    <xdr:sp macro="" textlink="">
      <xdr:nvSpPr>
        <xdr:cNvPr id="7" name="Retângulo: Cantos Arredondados 6">
          <a:extLst>
            <a:ext uri="{FF2B5EF4-FFF2-40B4-BE49-F238E27FC236}">
              <a16:creationId xmlns:a16="http://schemas.microsoft.com/office/drawing/2014/main" id="{815AF984-6038-0CDE-5712-8B3E542A615C}"/>
            </a:ext>
          </a:extLst>
        </xdr:cNvPr>
        <xdr:cNvSpPr/>
      </xdr:nvSpPr>
      <xdr:spPr>
        <a:xfrm>
          <a:off x="13496925" y="1695450"/>
          <a:ext cx="2914650" cy="1971675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/>
              </a:solidFill>
            </a:rPr>
            <a:t>MODELO</a:t>
          </a:r>
          <a:r>
            <a:rPr lang="pt-BR" sz="1100" b="1" baseline="0">
              <a:solidFill>
                <a:schemeClr val="tx1"/>
              </a:solidFill>
            </a:rPr>
            <a:t> 01: DIMENSIONAMENTO DE UNIFORMES E EPI' s POR ESPECIFICIDADE DO POSTO DE TRABALHO EM QUESTÃO E O SEU VALOR RATEADO POR 12 MESES, SENDO LINCADO O VALOR POR PROFISSIONAL PARA A PLANILHA DE CUSTOS E FORMAÇÃO DE PREÇOS DE MÃO DE OBRA, NO MÓDULO 05 - ALÍNEA A - UNIFORMES E EPI 's.</a:t>
          </a:r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4</xdr:col>
      <xdr:colOff>1133474</xdr:colOff>
      <xdr:row>22</xdr:row>
      <xdr:rowOff>523875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70C3A685-DFDB-4E5C-84A2-3C053DCEFA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87" b="25010"/>
        <a:stretch/>
      </xdr:blipFill>
      <xdr:spPr>
        <a:xfrm>
          <a:off x="590550" y="5819775"/>
          <a:ext cx="2047874" cy="523875"/>
        </a:xfrm>
        <a:prstGeom prst="rect">
          <a:avLst/>
        </a:prstGeom>
      </xdr:spPr>
    </xdr:pic>
    <xdr:clientData/>
  </xdr:twoCellAnchor>
  <xdr:twoCellAnchor>
    <xdr:from>
      <xdr:col>13</xdr:col>
      <xdr:colOff>133350</xdr:colOff>
      <xdr:row>23</xdr:row>
      <xdr:rowOff>95250</xdr:rowOff>
    </xdr:from>
    <xdr:to>
      <xdr:col>15</xdr:col>
      <xdr:colOff>971550</xdr:colOff>
      <xdr:row>30</xdr:row>
      <xdr:rowOff>47625</xdr:rowOff>
    </xdr:to>
    <xdr:sp macro="" textlink="">
      <xdr:nvSpPr>
        <xdr:cNvPr id="10" name="Seta: para a Direita 9">
          <a:extLst>
            <a:ext uri="{FF2B5EF4-FFF2-40B4-BE49-F238E27FC236}">
              <a16:creationId xmlns:a16="http://schemas.microsoft.com/office/drawing/2014/main" id="{ED251863-349D-4183-A5C7-5B45E9B43999}"/>
            </a:ext>
          </a:extLst>
        </xdr:cNvPr>
        <xdr:cNvSpPr/>
      </xdr:nvSpPr>
      <xdr:spPr>
        <a:xfrm>
          <a:off x="12573000" y="6467475"/>
          <a:ext cx="1628775" cy="1628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1104900</xdr:colOff>
      <xdr:row>17</xdr:row>
      <xdr:rowOff>161925</xdr:rowOff>
    </xdr:from>
    <xdr:to>
      <xdr:col>18</xdr:col>
      <xdr:colOff>495300</xdr:colOff>
      <xdr:row>33</xdr:row>
      <xdr:rowOff>152399</xdr:rowOff>
    </xdr:to>
    <xdr:sp macro="" textlink="">
      <xdr:nvSpPr>
        <xdr:cNvPr id="11" name="Retângulo: Cantos Arredondados 10">
          <a:extLst>
            <a:ext uri="{FF2B5EF4-FFF2-40B4-BE49-F238E27FC236}">
              <a16:creationId xmlns:a16="http://schemas.microsoft.com/office/drawing/2014/main" id="{DE19C48D-9006-407F-ABD4-D1417DAECD57}"/>
            </a:ext>
          </a:extLst>
        </xdr:cNvPr>
        <xdr:cNvSpPr/>
      </xdr:nvSpPr>
      <xdr:spPr>
        <a:xfrm>
          <a:off x="14335125" y="4619625"/>
          <a:ext cx="2914650" cy="3714749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/>
              </a:solidFill>
            </a:rPr>
            <a:t>MODELO</a:t>
          </a:r>
          <a:r>
            <a:rPr lang="pt-BR" sz="1100" b="1" baseline="0">
              <a:solidFill>
                <a:schemeClr val="tx1"/>
              </a:solidFill>
            </a:rPr>
            <a:t> 02: DIMENSIONAMENTO DE UNIFORMES E EPI' s COMO UM TODO PARA OS POSTOS DE TRABALHO ENVOLVIDOS NA CONTRATAÇÃO. UTILIZANDO ESSA METODOLOGIA, SE FAZ NECESSÁRIO PREVISÃO DE RUBRICA ESPECÍFICA DE CUSTO DE UNIFORMES E EPI' s E TAL TALOR NÃO SERÁ DILUÍDO ENTRE OS POSTOS DE TRABALHO. SENDO ASSIM, A ADMINISTRAÇÃO UTILIZANDO A OPÇÃO 02, TERÁ QUE REALIZAR O PAGAMENTO DOS UNIFORMES E EPI' s DE ACORDO COM A NECESSIDADE IDENTIFICADA E O FORNECIMENTO REALIZADO PELA CONTRATANTE. POR SE TRATAR DE FATURAMENTO REALIZADO, DEVERÁ TER A INCIDÊNCIA DE CITL (CUSTOS INDIRETOS, TRIBUTOS E LUCRO) SOBRE OS UNIFORMES E EPI' s. </a:t>
          </a:r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57150</xdr:rowOff>
    </xdr:from>
    <xdr:to>
      <xdr:col>2</xdr:col>
      <xdr:colOff>1438274</xdr:colOff>
      <xdr:row>6</xdr:row>
      <xdr:rowOff>581025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4E00EF8-E6FC-4BFF-B49C-E4E7230C37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87" b="25010"/>
        <a:stretch/>
      </xdr:blipFill>
      <xdr:spPr>
        <a:xfrm>
          <a:off x="609600" y="1209675"/>
          <a:ext cx="2047874" cy="523875"/>
        </a:xfrm>
        <a:prstGeom prst="rect">
          <a:avLst/>
        </a:prstGeom>
      </xdr:spPr>
    </xdr:pic>
    <xdr:clientData/>
  </xdr:twoCellAnchor>
  <xdr:twoCellAnchor>
    <xdr:from>
      <xdr:col>11</xdr:col>
      <xdr:colOff>133350</xdr:colOff>
      <xdr:row>28</xdr:row>
      <xdr:rowOff>123825</xdr:rowOff>
    </xdr:from>
    <xdr:to>
      <xdr:col>13</xdr:col>
      <xdr:colOff>542925</xdr:colOff>
      <xdr:row>37</xdr:row>
      <xdr:rowOff>0</xdr:rowOff>
    </xdr:to>
    <xdr:sp macro="" textlink="">
      <xdr:nvSpPr>
        <xdr:cNvPr id="4" name="Seta: para a Direita 3">
          <a:extLst>
            <a:ext uri="{FF2B5EF4-FFF2-40B4-BE49-F238E27FC236}">
              <a16:creationId xmlns:a16="http://schemas.microsoft.com/office/drawing/2014/main" id="{2BB39924-BE6B-4551-B38E-E39C60F8A8E9}"/>
            </a:ext>
          </a:extLst>
        </xdr:cNvPr>
        <xdr:cNvSpPr/>
      </xdr:nvSpPr>
      <xdr:spPr>
        <a:xfrm>
          <a:off x="13087350" y="6219825"/>
          <a:ext cx="1628775" cy="1628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66675</xdr:colOff>
      <xdr:row>26</xdr:row>
      <xdr:rowOff>171450</xdr:rowOff>
    </xdr:from>
    <xdr:to>
      <xdr:col>18</xdr:col>
      <xdr:colOff>542925</xdr:colOff>
      <xdr:row>39</xdr:row>
      <xdr:rowOff>95249</xdr:rowOff>
    </xdr:to>
    <xdr:sp macro="" textlink="">
      <xdr:nvSpPr>
        <xdr:cNvPr id="5" name="Retângulo: Cantos Arredondados 4">
          <a:extLst>
            <a:ext uri="{FF2B5EF4-FFF2-40B4-BE49-F238E27FC236}">
              <a16:creationId xmlns:a16="http://schemas.microsoft.com/office/drawing/2014/main" id="{A1E93826-A7D2-4D71-B8AE-736490627594}"/>
            </a:ext>
          </a:extLst>
        </xdr:cNvPr>
        <xdr:cNvSpPr/>
      </xdr:nvSpPr>
      <xdr:spPr>
        <a:xfrm>
          <a:off x="14849475" y="5886450"/>
          <a:ext cx="2914650" cy="2438399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u="sng">
              <a:solidFill>
                <a:schemeClr val="tx1"/>
              </a:solidFill>
            </a:rPr>
            <a:t>NOTA ²</a:t>
          </a:r>
          <a:r>
            <a:rPr lang="pt-BR" sz="1100" b="1" u="sng" baseline="0">
              <a:solidFill>
                <a:schemeClr val="tx1"/>
              </a:solidFill>
            </a:rPr>
            <a:t>:</a:t>
          </a:r>
          <a:r>
            <a:rPr lang="pt-BR" sz="1100" b="1" baseline="0">
              <a:solidFill>
                <a:schemeClr val="tx1"/>
              </a:solidFill>
            </a:rPr>
            <a:t> O DIMENSIONAMENTO DE EQUIPAMENTOS E FERRAMENTAS TEM SEU VÍNCULO POR ESPECIFICIDADE DO(S) POSTO(S) DE TRABALHO EM QUESTÃO E AO SEU VALOR MENSAL PREVISTO, SENDO LINCADO O VALOR POR PROFISSIONAL PARA A PLANILHA DE CUSTOS E FORMAÇÃO DE PREÇOS DE MÃO DE OBRA, NO MÓDULO 05 - ALÍNEA - EQUIPAMENTOS E FERRAMENTAS.</a:t>
          </a:r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809625</xdr:colOff>
      <xdr:row>3</xdr:row>
      <xdr:rowOff>76200</xdr:rowOff>
    </xdr:from>
    <xdr:to>
      <xdr:col>16</xdr:col>
      <xdr:colOff>495300</xdr:colOff>
      <xdr:row>13</xdr:row>
      <xdr:rowOff>0</xdr:rowOff>
    </xdr:to>
    <xdr:sp macro="" textlink="">
      <xdr:nvSpPr>
        <xdr:cNvPr id="2" name="Seta: Curva para Baixo 1">
          <a:extLst>
            <a:ext uri="{FF2B5EF4-FFF2-40B4-BE49-F238E27FC236}">
              <a16:creationId xmlns:a16="http://schemas.microsoft.com/office/drawing/2014/main" id="{83104010-EA07-D713-7D69-3BF02FF027BA}"/>
            </a:ext>
          </a:extLst>
        </xdr:cNvPr>
        <xdr:cNvSpPr/>
      </xdr:nvSpPr>
      <xdr:spPr>
        <a:xfrm>
          <a:off x="9629775" y="685800"/>
          <a:ext cx="6867525" cy="2466975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47625</xdr:colOff>
      <xdr:row>13</xdr:row>
      <xdr:rowOff>95250</xdr:rowOff>
    </xdr:from>
    <xdr:to>
      <xdr:col>18</xdr:col>
      <xdr:colOff>523875</xdr:colOff>
      <xdr:row>26</xdr:row>
      <xdr:rowOff>123825</xdr:rowOff>
    </xdr:to>
    <xdr:sp macro="" textlink="">
      <xdr:nvSpPr>
        <xdr:cNvPr id="6" name="Retângulo: Cantos Arredondados 5">
          <a:extLst>
            <a:ext uri="{FF2B5EF4-FFF2-40B4-BE49-F238E27FC236}">
              <a16:creationId xmlns:a16="http://schemas.microsoft.com/office/drawing/2014/main" id="{7EB066D4-7FC9-4619-B390-38F7B122DF29}"/>
            </a:ext>
          </a:extLst>
        </xdr:cNvPr>
        <xdr:cNvSpPr/>
      </xdr:nvSpPr>
      <xdr:spPr>
        <a:xfrm>
          <a:off x="14830425" y="3248025"/>
          <a:ext cx="2914650" cy="259080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u="sng">
              <a:solidFill>
                <a:schemeClr val="tx1"/>
              </a:solidFill>
            </a:rPr>
            <a:t>NOTA ¹</a:t>
          </a:r>
          <a:r>
            <a:rPr lang="pt-BR" sz="1100" b="1" u="sng" baseline="0">
              <a:solidFill>
                <a:schemeClr val="tx1"/>
              </a:solidFill>
            </a:rPr>
            <a:t>:</a:t>
          </a:r>
          <a:r>
            <a:rPr lang="pt-BR" sz="1100" b="1" baseline="0">
              <a:solidFill>
                <a:schemeClr val="tx1"/>
              </a:solidFill>
            </a:rPr>
            <a:t> A PROPONENTE TEM A RESPONSABILIDADE DE INFORMAR A VIDA ÚTIL DO EQUIPAMENTO/FERRAMENTA DIMENSIONADA, DE FORMA A SER REALIZADO O PAGAMENTO MENSAL SOMENTE DO PERÍODO ÚTIL DE UTILIZAÇÃO DO EQUIPAMENTO/FERRAMENTA NO CONTRATO. DESTA FORMA A ADMINISTRAÇÃO PRECISA AVALIAR CASO A CASO, DE FORMA A VALIDAR DE MODO EM GERAL TODAS AS PERIODICIDADES APRESENTADAS PELAS EMPRESAS.</a:t>
          </a:r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11</xdr:row>
      <xdr:rowOff>152400</xdr:rowOff>
    </xdr:from>
    <xdr:to>
      <xdr:col>12</xdr:col>
      <xdr:colOff>542925</xdr:colOff>
      <xdr:row>19</xdr:row>
      <xdr:rowOff>171450</xdr:rowOff>
    </xdr:to>
    <xdr:sp macro="" textlink="">
      <xdr:nvSpPr>
        <xdr:cNvPr id="4" name="Seta: para a Direita 3">
          <a:extLst>
            <a:ext uri="{FF2B5EF4-FFF2-40B4-BE49-F238E27FC236}">
              <a16:creationId xmlns:a16="http://schemas.microsoft.com/office/drawing/2014/main" id="{604412CF-238E-4A7D-8B41-B90A38A11065}"/>
            </a:ext>
          </a:extLst>
        </xdr:cNvPr>
        <xdr:cNvSpPr/>
      </xdr:nvSpPr>
      <xdr:spPr>
        <a:xfrm>
          <a:off x="10925175" y="2790825"/>
          <a:ext cx="1628775" cy="1628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66675</xdr:colOff>
      <xdr:row>10</xdr:row>
      <xdr:rowOff>19050</xdr:rowOff>
    </xdr:from>
    <xdr:to>
      <xdr:col>17</xdr:col>
      <xdr:colOff>542925</xdr:colOff>
      <xdr:row>22</xdr:row>
      <xdr:rowOff>76199</xdr:rowOff>
    </xdr:to>
    <xdr:sp macro="" textlink="">
      <xdr:nvSpPr>
        <xdr:cNvPr id="5" name="Retângulo: Cantos Arredondados 4">
          <a:extLst>
            <a:ext uri="{FF2B5EF4-FFF2-40B4-BE49-F238E27FC236}">
              <a16:creationId xmlns:a16="http://schemas.microsoft.com/office/drawing/2014/main" id="{52FFCA19-1990-45CC-B37D-2510154A3AD6}"/>
            </a:ext>
          </a:extLst>
        </xdr:cNvPr>
        <xdr:cNvSpPr/>
      </xdr:nvSpPr>
      <xdr:spPr>
        <a:xfrm>
          <a:off x="12687300" y="2457450"/>
          <a:ext cx="2914650" cy="2438399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u="sng">
              <a:solidFill>
                <a:schemeClr val="tx1"/>
              </a:solidFill>
            </a:rPr>
            <a:t>NOTA</a:t>
          </a:r>
          <a:r>
            <a:rPr lang="pt-BR" sz="1100" b="1" u="sng" baseline="0">
              <a:solidFill>
                <a:schemeClr val="tx1"/>
              </a:solidFill>
            </a:rPr>
            <a:t>:</a:t>
          </a:r>
          <a:r>
            <a:rPr lang="pt-BR" sz="1100" b="1" u="none" baseline="0">
              <a:solidFill>
                <a:schemeClr val="tx1"/>
              </a:solidFill>
            </a:rPr>
            <a:t> O </a:t>
          </a:r>
          <a:r>
            <a:rPr lang="pt-BR" sz="1100" b="1" baseline="0">
              <a:solidFill>
                <a:schemeClr val="tx1"/>
              </a:solidFill>
            </a:rPr>
            <a:t>DIMENSIONAMENTO DE MATERIAIS E EQUIPAMENTOS DE BAIXA DURABILIDADE TEM SEU VÍNCULO POR ESPECIFICIDADE DO(S) POSTO(S) DE TRABALHO EM QUESTÃO E AO SEU VALOR MENSAL PREVISTO, SENDO LINCADO O VALOR POR PROFISSIONAL PARA A PLANILHA DE CUSTOS E FORMAÇÃO DE PREÇOS DE MÃO DE OBRA, NO MÓDULO 05 - ALÍNEA - MATERIAIS.</a:t>
          </a:r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1666874</xdr:colOff>
      <xdr:row>4</xdr:row>
      <xdr:rowOff>523875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591270B-AC81-453C-9664-CB4B01C51E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87" b="25010"/>
        <a:stretch/>
      </xdr:blipFill>
      <xdr:spPr>
        <a:xfrm>
          <a:off x="190500" y="952500"/>
          <a:ext cx="2047874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1A07C-ED1A-48DF-B4F9-13C10E274D8B}">
  <dimension ref="A1:F137"/>
  <sheetViews>
    <sheetView showGridLines="0" tabSelected="1" workbookViewId="0">
      <selection activeCell="C99" sqref="C99:D99"/>
    </sheetView>
  </sheetViews>
  <sheetFormatPr defaultRowHeight="15" x14ac:dyDescent="0.25"/>
  <cols>
    <col min="1" max="1" width="2.42578125" customWidth="1"/>
    <col min="2" max="2" width="12.5703125" style="15" customWidth="1"/>
    <col min="3" max="3" width="70.42578125" style="15" customWidth="1"/>
    <col min="4" max="4" width="22.28515625" style="15" customWidth="1"/>
    <col min="5" max="5" width="27" style="15" customWidth="1"/>
  </cols>
  <sheetData>
    <row r="1" spans="1:5" ht="50.25" customHeight="1" x14ac:dyDescent="0.25"/>
    <row r="2" spans="1:5" x14ac:dyDescent="0.25">
      <c r="A2" s="1"/>
      <c r="B2" s="198" t="s">
        <v>0</v>
      </c>
      <c r="C2" s="199"/>
      <c r="D2" s="199"/>
      <c r="E2" s="200"/>
    </row>
    <row r="3" spans="1:5" ht="18" customHeight="1" x14ac:dyDescent="0.25">
      <c r="B3" s="201"/>
      <c r="C3" s="202"/>
      <c r="D3" s="202"/>
      <c r="E3" s="203"/>
    </row>
    <row r="4" spans="1:5" ht="22.5" customHeight="1" x14ac:dyDescent="0.25">
      <c r="A4" s="2"/>
      <c r="B4" s="205" t="s">
        <v>110</v>
      </c>
      <c r="C4" s="205"/>
      <c r="D4" s="205"/>
      <c r="E4" s="205"/>
    </row>
    <row r="5" spans="1:5" x14ac:dyDescent="0.25">
      <c r="A5" s="2"/>
      <c r="B5" s="204" t="s">
        <v>1</v>
      </c>
      <c r="C5" s="204"/>
      <c r="D5" s="204"/>
      <c r="E5" s="204"/>
    </row>
    <row r="6" spans="1:5" x14ac:dyDescent="0.25">
      <c r="A6" s="2"/>
      <c r="B6" s="206"/>
      <c r="C6" s="206"/>
      <c r="D6" s="206"/>
      <c r="E6" s="206"/>
    </row>
    <row r="7" spans="1:5" x14ac:dyDescent="0.25">
      <c r="A7" s="2"/>
      <c r="B7" s="204" t="s">
        <v>2</v>
      </c>
      <c r="C7" s="204"/>
      <c r="D7" s="204"/>
      <c r="E7" s="204"/>
    </row>
    <row r="8" spans="1:5" x14ac:dyDescent="0.25">
      <c r="A8" s="2"/>
      <c r="B8" s="206"/>
      <c r="C8" s="206"/>
      <c r="D8" s="206"/>
      <c r="E8" s="206"/>
    </row>
    <row r="9" spans="1:5" x14ac:dyDescent="0.25">
      <c r="A9" s="2"/>
      <c r="B9" s="204" t="s">
        <v>111</v>
      </c>
      <c r="C9" s="204"/>
      <c r="D9" s="204"/>
      <c r="E9" s="204"/>
    </row>
    <row r="10" spans="1:5" x14ac:dyDescent="0.25">
      <c r="A10" s="2"/>
      <c r="B10" s="206"/>
      <c r="C10" s="206"/>
      <c r="D10" s="206"/>
      <c r="E10" s="206"/>
    </row>
    <row r="11" spans="1:5" ht="15.75" x14ac:dyDescent="0.25">
      <c r="A11" s="2"/>
      <c r="B11" s="207"/>
      <c r="C11" s="207"/>
      <c r="D11" s="207"/>
      <c r="E11" s="207"/>
    </row>
    <row r="12" spans="1:5" ht="22.5" customHeight="1" x14ac:dyDescent="0.25">
      <c r="A12" s="2"/>
      <c r="B12" s="208" t="s">
        <v>3</v>
      </c>
      <c r="C12" s="208"/>
      <c r="D12" s="208"/>
      <c r="E12" s="208"/>
    </row>
    <row r="13" spans="1:5" x14ac:dyDescent="0.25">
      <c r="A13" s="2"/>
      <c r="B13" s="204" t="s">
        <v>4</v>
      </c>
      <c r="C13" s="204"/>
      <c r="D13" s="204"/>
      <c r="E13" s="204"/>
    </row>
    <row r="14" spans="1:5" x14ac:dyDescent="0.25">
      <c r="A14" s="2"/>
      <c r="B14" s="209" t="s">
        <v>113</v>
      </c>
      <c r="C14" s="209"/>
      <c r="D14" s="209"/>
      <c r="E14" s="209"/>
    </row>
    <row r="15" spans="1:5" x14ac:dyDescent="0.25">
      <c r="A15" s="2"/>
      <c r="B15" s="204" t="s">
        <v>124</v>
      </c>
      <c r="C15" s="204"/>
      <c r="D15" s="204" t="s">
        <v>123</v>
      </c>
      <c r="E15" s="204"/>
    </row>
    <row r="16" spans="1:5" x14ac:dyDescent="0.25">
      <c r="A16" s="2"/>
      <c r="B16" s="209" t="s">
        <v>114</v>
      </c>
      <c r="C16" s="209"/>
      <c r="D16" s="209"/>
      <c r="E16" s="209"/>
    </row>
    <row r="17" spans="1:5" x14ac:dyDescent="0.25">
      <c r="A17" s="2"/>
      <c r="B17" s="204" t="s">
        <v>112</v>
      </c>
      <c r="C17" s="204"/>
      <c r="D17" s="204"/>
      <c r="E17" s="204"/>
    </row>
    <row r="18" spans="1:5" x14ac:dyDescent="0.25">
      <c r="A18" s="2"/>
      <c r="B18" s="206"/>
      <c r="C18" s="206"/>
      <c r="D18" s="206"/>
      <c r="E18" s="206"/>
    </row>
    <row r="19" spans="1:5" x14ac:dyDescent="0.25">
      <c r="A19" s="2"/>
      <c r="B19" s="214" t="s">
        <v>5</v>
      </c>
      <c r="C19" s="214"/>
      <c r="D19" s="214"/>
      <c r="E19" s="214"/>
    </row>
    <row r="20" spans="1:5" x14ac:dyDescent="0.25">
      <c r="A20" s="2"/>
      <c r="B20" s="215">
        <v>1212</v>
      </c>
      <c r="C20" s="215"/>
      <c r="D20" s="215"/>
      <c r="E20" s="215"/>
    </row>
    <row r="21" spans="1:5" x14ac:dyDescent="0.25">
      <c r="A21" s="1"/>
      <c r="B21" s="222"/>
      <c r="C21" s="222"/>
      <c r="D21" s="222"/>
      <c r="E21" s="222"/>
    </row>
    <row r="22" spans="1:5" x14ac:dyDescent="0.25">
      <c r="A22" s="1"/>
      <c r="B22" s="210" t="s">
        <v>6</v>
      </c>
      <c r="C22" s="210"/>
      <c r="D22" s="210"/>
      <c r="E22" s="210"/>
    </row>
    <row r="23" spans="1:5" x14ac:dyDescent="0.25">
      <c r="A23" s="1"/>
      <c r="B23" s="216" t="s">
        <v>7</v>
      </c>
      <c r="C23" s="217"/>
      <c r="D23" s="16" t="s">
        <v>115</v>
      </c>
      <c r="E23" s="17" t="s">
        <v>8</v>
      </c>
    </row>
    <row r="24" spans="1:5" x14ac:dyDescent="0.25">
      <c r="A24" s="1"/>
      <c r="B24" s="6" t="s">
        <v>9</v>
      </c>
      <c r="C24" s="18" t="s">
        <v>10</v>
      </c>
      <c r="D24" s="19"/>
      <c r="E24" s="20">
        <v>1000</v>
      </c>
    </row>
    <row r="25" spans="1:5" x14ac:dyDescent="0.25">
      <c r="A25" s="1"/>
      <c r="B25" s="6" t="s">
        <v>11</v>
      </c>
      <c r="C25" s="18" t="s">
        <v>12</v>
      </c>
      <c r="D25" s="19"/>
      <c r="E25" s="20">
        <v>0</v>
      </c>
    </row>
    <row r="26" spans="1:5" x14ac:dyDescent="0.25">
      <c r="A26" s="1"/>
      <c r="B26" s="6" t="s">
        <v>13</v>
      </c>
      <c r="C26" s="18" t="s">
        <v>14</v>
      </c>
      <c r="D26" s="19"/>
      <c r="E26" s="20">
        <f>D26*B20</f>
        <v>0</v>
      </c>
    </row>
    <row r="27" spans="1:5" x14ac:dyDescent="0.25">
      <c r="A27" s="1"/>
      <c r="B27" s="6" t="s">
        <v>15</v>
      </c>
      <c r="C27" s="18" t="s">
        <v>16</v>
      </c>
      <c r="D27" s="19"/>
      <c r="E27" s="20">
        <v>0</v>
      </c>
    </row>
    <row r="28" spans="1:5" x14ac:dyDescent="0.25">
      <c r="A28" s="1"/>
      <c r="B28" s="6" t="s">
        <v>17</v>
      </c>
      <c r="C28" s="18" t="s">
        <v>18</v>
      </c>
      <c r="D28" s="19"/>
      <c r="E28" s="20">
        <v>0</v>
      </c>
    </row>
    <row r="29" spans="1:5" x14ac:dyDescent="0.25">
      <c r="A29" s="1"/>
      <c r="B29" s="6" t="s">
        <v>19</v>
      </c>
      <c r="C29" s="18" t="s">
        <v>20</v>
      </c>
      <c r="D29" s="21"/>
      <c r="E29" s="3">
        <v>0</v>
      </c>
    </row>
    <row r="30" spans="1:5" x14ac:dyDescent="0.25">
      <c r="A30" s="1"/>
      <c r="B30" s="211" t="s">
        <v>21</v>
      </c>
      <c r="C30" s="212"/>
      <c r="D30" s="213"/>
      <c r="E30" s="14">
        <f>SUM(E24:E29)</f>
        <v>1000</v>
      </c>
    </row>
    <row r="31" spans="1:5" x14ac:dyDescent="0.25">
      <c r="A31" s="1"/>
      <c r="B31" s="223"/>
      <c r="C31" s="223"/>
      <c r="D31" s="223"/>
      <c r="E31" s="223"/>
    </row>
    <row r="32" spans="1:5" x14ac:dyDescent="0.25">
      <c r="A32" s="1"/>
      <c r="B32" s="210" t="s">
        <v>22</v>
      </c>
      <c r="C32" s="210"/>
      <c r="D32" s="210"/>
      <c r="E32" s="210"/>
    </row>
    <row r="33" spans="1:6" x14ac:dyDescent="0.25">
      <c r="A33" s="1"/>
      <c r="B33" s="216" t="s">
        <v>23</v>
      </c>
      <c r="C33" s="217"/>
      <c r="D33" s="23" t="s">
        <v>115</v>
      </c>
      <c r="E33" s="13" t="s">
        <v>8</v>
      </c>
    </row>
    <row r="34" spans="1:6" x14ac:dyDescent="0.25">
      <c r="A34" s="1"/>
      <c r="B34" s="6" t="s">
        <v>9</v>
      </c>
      <c r="C34" s="18" t="s">
        <v>24</v>
      </c>
      <c r="D34" s="4">
        <v>0</v>
      </c>
      <c r="E34" s="3">
        <f>$E$30*D34</f>
        <v>0</v>
      </c>
    </row>
    <row r="35" spans="1:6" x14ac:dyDescent="0.25">
      <c r="A35" s="1"/>
      <c r="B35" s="6" t="s">
        <v>11</v>
      </c>
      <c r="C35" s="24" t="s">
        <v>25</v>
      </c>
      <c r="D35" s="4">
        <v>0</v>
      </c>
      <c r="E35" s="3">
        <f>$E$30*D35</f>
        <v>0</v>
      </c>
    </row>
    <row r="36" spans="1:6" s="1" customFormat="1" ht="26.25" customHeight="1" x14ac:dyDescent="0.2">
      <c r="B36" s="6" t="s">
        <v>13</v>
      </c>
      <c r="C36" s="25" t="s">
        <v>26</v>
      </c>
      <c r="D36" s="4">
        <v>0</v>
      </c>
      <c r="E36" s="3">
        <f>$E$30*D36</f>
        <v>0</v>
      </c>
      <c r="F36" s="5"/>
    </row>
    <row r="37" spans="1:6" ht="15" customHeight="1" x14ac:dyDescent="0.25">
      <c r="A37" s="1"/>
      <c r="B37" s="229" t="s">
        <v>27</v>
      </c>
      <c r="C37" s="230" t="s">
        <v>26</v>
      </c>
      <c r="D37" s="26">
        <f>SUM(D34:D36)</f>
        <v>0</v>
      </c>
      <c r="E37" s="27">
        <f>SUM(E34:E36)</f>
        <v>0</v>
      </c>
    </row>
    <row r="38" spans="1:6" x14ac:dyDescent="0.25">
      <c r="A38" s="1"/>
      <c r="B38" s="233"/>
      <c r="C38" s="233"/>
      <c r="D38" s="233"/>
      <c r="E38" s="233"/>
    </row>
    <row r="39" spans="1:6" x14ac:dyDescent="0.25">
      <c r="A39" s="1"/>
      <c r="B39" s="216" t="s">
        <v>28</v>
      </c>
      <c r="C39" s="217"/>
      <c r="D39" s="23" t="s">
        <v>115</v>
      </c>
      <c r="E39" s="13" t="s">
        <v>8</v>
      </c>
    </row>
    <row r="40" spans="1:6" x14ac:dyDescent="0.25">
      <c r="A40" s="1"/>
      <c r="B40" s="11" t="s">
        <v>9</v>
      </c>
      <c r="C40" s="18" t="s">
        <v>29</v>
      </c>
      <c r="D40" s="7">
        <v>0</v>
      </c>
      <c r="E40" s="3">
        <f>D40*$E$30</f>
        <v>0</v>
      </c>
    </row>
    <row r="41" spans="1:6" x14ac:dyDescent="0.25">
      <c r="A41" s="1"/>
      <c r="B41" s="11" t="s">
        <v>11</v>
      </c>
      <c r="C41" s="18" t="s">
        <v>30</v>
      </c>
      <c r="D41" s="7">
        <v>0</v>
      </c>
      <c r="E41" s="3">
        <f t="shared" ref="E41:E45" si="0">D41*$E$30</f>
        <v>0</v>
      </c>
    </row>
    <row r="42" spans="1:6" x14ac:dyDescent="0.25">
      <c r="A42" s="1"/>
      <c r="B42" s="11" t="s">
        <v>13</v>
      </c>
      <c r="C42" s="18" t="s">
        <v>31</v>
      </c>
      <c r="D42" s="7">
        <v>0</v>
      </c>
      <c r="E42" s="3">
        <f t="shared" si="0"/>
        <v>0</v>
      </c>
    </row>
    <row r="43" spans="1:6" x14ac:dyDescent="0.25">
      <c r="A43" s="1"/>
      <c r="B43" s="11" t="s">
        <v>15</v>
      </c>
      <c r="C43" s="18" t="s">
        <v>32</v>
      </c>
      <c r="D43" s="7">
        <v>0</v>
      </c>
      <c r="E43" s="3">
        <f t="shared" si="0"/>
        <v>0</v>
      </c>
    </row>
    <row r="44" spans="1:6" x14ac:dyDescent="0.25">
      <c r="A44" s="1"/>
      <c r="B44" s="11" t="s">
        <v>17</v>
      </c>
      <c r="C44" s="18" t="s">
        <v>33</v>
      </c>
      <c r="D44" s="7">
        <v>0</v>
      </c>
      <c r="E44" s="3">
        <f t="shared" si="0"/>
        <v>0</v>
      </c>
    </row>
    <row r="45" spans="1:6" x14ac:dyDescent="0.25">
      <c r="A45" s="1"/>
      <c r="B45" s="11" t="s">
        <v>19</v>
      </c>
      <c r="C45" s="18" t="s">
        <v>34</v>
      </c>
      <c r="D45" s="7">
        <v>0</v>
      </c>
      <c r="E45" s="3">
        <f t="shared" si="0"/>
        <v>0</v>
      </c>
    </row>
    <row r="46" spans="1:6" x14ac:dyDescent="0.25">
      <c r="A46" s="1"/>
      <c r="B46" s="11" t="s">
        <v>35</v>
      </c>
      <c r="C46" s="18" t="s">
        <v>36</v>
      </c>
      <c r="D46" s="7">
        <v>0</v>
      </c>
      <c r="E46" s="3">
        <f>D46*$E$30</f>
        <v>0</v>
      </c>
    </row>
    <row r="47" spans="1:6" x14ac:dyDescent="0.25">
      <c r="A47" s="1"/>
      <c r="B47" s="12" t="s">
        <v>37</v>
      </c>
      <c r="C47" s="18" t="s">
        <v>38</v>
      </c>
      <c r="D47" s="7">
        <f>SUM(D40:D46)</f>
        <v>0</v>
      </c>
      <c r="E47" s="3">
        <f>D47*$E$30</f>
        <v>0</v>
      </c>
    </row>
    <row r="48" spans="1:6" x14ac:dyDescent="0.25">
      <c r="A48" s="1"/>
      <c r="B48" s="229" t="s">
        <v>39</v>
      </c>
      <c r="C48" s="230"/>
      <c r="D48" s="26">
        <f>SUM(D40:D47)</f>
        <v>0</v>
      </c>
      <c r="E48" s="27">
        <f>SUM(E40:E47)</f>
        <v>0</v>
      </c>
    </row>
    <row r="49" spans="1:5" x14ac:dyDescent="0.25">
      <c r="A49" s="1"/>
      <c r="B49" s="223"/>
      <c r="C49" s="223"/>
      <c r="D49" s="223"/>
      <c r="E49" s="223"/>
    </row>
    <row r="50" spans="1:5" x14ac:dyDescent="0.25">
      <c r="A50" s="1"/>
      <c r="B50" s="216" t="s">
        <v>40</v>
      </c>
      <c r="C50" s="217"/>
      <c r="D50" s="28" t="s">
        <v>41</v>
      </c>
      <c r="E50" s="17" t="s">
        <v>8</v>
      </c>
    </row>
    <row r="51" spans="1:5" x14ac:dyDescent="0.25">
      <c r="A51" s="1"/>
      <c r="B51" s="6" t="s">
        <v>9</v>
      </c>
      <c r="C51" s="18" t="s">
        <v>42</v>
      </c>
      <c r="D51" s="29">
        <v>0</v>
      </c>
      <c r="E51" s="20">
        <v>0</v>
      </c>
    </row>
    <row r="52" spans="1:5" x14ac:dyDescent="0.25">
      <c r="A52" s="1"/>
      <c r="B52" s="6" t="s">
        <v>11</v>
      </c>
      <c r="C52" s="18" t="s">
        <v>43</v>
      </c>
      <c r="D52" s="29">
        <v>0</v>
      </c>
      <c r="E52" s="20">
        <v>0</v>
      </c>
    </row>
    <row r="53" spans="1:5" x14ac:dyDescent="0.25">
      <c r="A53" s="1"/>
      <c r="B53" s="6" t="s">
        <v>13</v>
      </c>
      <c r="C53" s="18" t="s">
        <v>44</v>
      </c>
      <c r="D53" s="29">
        <v>0</v>
      </c>
      <c r="E53" s="20">
        <v>0</v>
      </c>
    </row>
    <row r="54" spans="1:5" x14ac:dyDescent="0.25">
      <c r="A54" s="1"/>
      <c r="B54" s="9" t="s">
        <v>15</v>
      </c>
      <c r="C54" s="30" t="s">
        <v>116</v>
      </c>
      <c r="D54" s="29">
        <v>0</v>
      </c>
      <c r="E54" s="20">
        <v>0</v>
      </c>
    </row>
    <row r="55" spans="1:5" x14ac:dyDescent="0.25">
      <c r="A55" s="1"/>
      <c r="B55" s="9" t="s">
        <v>17</v>
      </c>
      <c r="C55" s="30" t="s">
        <v>116</v>
      </c>
      <c r="D55" s="29">
        <v>0</v>
      </c>
      <c r="E55" s="20">
        <v>0</v>
      </c>
    </row>
    <row r="56" spans="1:5" x14ac:dyDescent="0.25">
      <c r="A56" s="1"/>
      <c r="B56" s="9" t="s">
        <v>19</v>
      </c>
      <c r="C56" s="30" t="s">
        <v>116</v>
      </c>
      <c r="D56" s="29">
        <v>0</v>
      </c>
      <c r="E56" s="20">
        <v>0</v>
      </c>
    </row>
    <row r="57" spans="1:5" x14ac:dyDescent="0.25">
      <c r="A57" s="1"/>
      <c r="B57" s="9" t="s">
        <v>35</v>
      </c>
      <c r="C57" s="30" t="s">
        <v>116</v>
      </c>
      <c r="D57" s="29">
        <v>0</v>
      </c>
      <c r="E57" s="20">
        <v>0</v>
      </c>
    </row>
    <row r="58" spans="1:5" x14ac:dyDescent="0.25">
      <c r="A58" s="1"/>
      <c r="B58" s="9" t="s">
        <v>37</v>
      </c>
      <c r="C58" s="30" t="s">
        <v>116</v>
      </c>
      <c r="D58" s="29">
        <v>0</v>
      </c>
      <c r="E58" s="20">
        <v>0</v>
      </c>
    </row>
    <row r="59" spans="1:5" x14ac:dyDescent="0.25">
      <c r="A59" s="1"/>
      <c r="B59" s="229" t="s">
        <v>45</v>
      </c>
      <c r="C59" s="230"/>
      <c r="D59" s="230"/>
      <c r="E59" s="27">
        <f>SUM(E51:E58)</f>
        <v>0</v>
      </c>
    </row>
    <row r="60" spans="1:5" x14ac:dyDescent="0.25">
      <c r="A60" s="1"/>
      <c r="B60" s="223"/>
      <c r="C60" s="223"/>
      <c r="D60" s="223"/>
      <c r="E60" s="223"/>
    </row>
    <row r="61" spans="1:5" x14ac:dyDescent="0.25">
      <c r="A61" s="1"/>
      <c r="B61" s="210" t="s">
        <v>46</v>
      </c>
      <c r="C61" s="210"/>
      <c r="D61" s="210"/>
      <c r="E61" s="210"/>
    </row>
    <row r="62" spans="1:5" x14ac:dyDescent="0.25">
      <c r="A62" s="1"/>
      <c r="B62" s="216" t="s">
        <v>47</v>
      </c>
      <c r="C62" s="232"/>
      <c r="D62" s="217"/>
      <c r="E62" s="13" t="s">
        <v>8</v>
      </c>
    </row>
    <row r="63" spans="1:5" x14ac:dyDescent="0.25">
      <c r="A63" s="1"/>
      <c r="B63" s="6" t="s">
        <v>48</v>
      </c>
      <c r="C63" s="227" t="s">
        <v>49</v>
      </c>
      <c r="D63" s="228"/>
      <c r="E63" s="3">
        <f>$E$38</f>
        <v>0</v>
      </c>
    </row>
    <row r="64" spans="1:5" x14ac:dyDescent="0.25">
      <c r="A64" s="1"/>
      <c r="B64" s="6" t="s">
        <v>50</v>
      </c>
      <c r="C64" s="227" t="s">
        <v>51</v>
      </c>
      <c r="D64" s="228"/>
      <c r="E64" s="3">
        <f>$E$48</f>
        <v>0</v>
      </c>
    </row>
    <row r="65" spans="1:5" x14ac:dyDescent="0.25">
      <c r="A65" s="1"/>
      <c r="B65" s="6" t="s">
        <v>52</v>
      </c>
      <c r="C65" s="227" t="s">
        <v>53</v>
      </c>
      <c r="D65" s="228"/>
      <c r="E65" s="3">
        <f>$E$59</f>
        <v>0</v>
      </c>
    </row>
    <row r="66" spans="1:5" x14ac:dyDescent="0.25">
      <c r="A66" s="1"/>
      <c r="B66" s="229" t="s">
        <v>54</v>
      </c>
      <c r="C66" s="230"/>
      <c r="D66" s="231"/>
      <c r="E66" s="27">
        <f>SUM(E63:E65)</f>
        <v>0</v>
      </c>
    </row>
    <row r="67" spans="1:5" x14ac:dyDescent="0.25">
      <c r="A67" s="1"/>
      <c r="B67" s="223"/>
      <c r="C67" s="223"/>
      <c r="D67" s="223"/>
      <c r="E67" s="223"/>
    </row>
    <row r="68" spans="1:5" x14ac:dyDescent="0.25">
      <c r="A68" s="1"/>
      <c r="B68" s="210" t="s">
        <v>55</v>
      </c>
      <c r="C68" s="210"/>
      <c r="D68" s="210"/>
      <c r="E68" s="210"/>
    </row>
    <row r="69" spans="1:5" x14ac:dyDescent="0.25">
      <c r="A69" s="1"/>
      <c r="B69" s="216" t="s">
        <v>56</v>
      </c>
      <c r="C69" s="217"/>
      <c r="D69" s="23" t="s">
        <v>115</v>
      </c>
      <c r="E69" s="17" t="s">
        <v>8</v>
      </c>
    </row>
    <row r="70" spans="1:5" x14ac:dyDescent="0.25">
      <c r="A70" s="1"/>
      <c r="B70" s="6" t="s">
        <v>9</v>
      </c>
      <c r="C70" s="18" t="s">
        <v>57</v>
      </c>
      <c r="D70" s="7">
        <v>0</v>
      </c>
      <c r="E70" s="3">
        <f>$E$30*D70</f>
        <v>0</v>
      </c>
    </row>
    <row r="71" spans="1:5" x14ac:dyDescent="0.25">
      <c r="A71" s="1"/>
      <c r="B71" s="6" t="s">
        <v>11</v>
      </c>
      <c r="C71" s="18" t="s">
        <v>58</v>
      </c>
      <c r="D71" s="7">
        <v>0</v>
      </c>
      <c r="E71" s="3">
        <f t="shared" ref="E71:E74" si="1">$E$30*D71</f>
        <v>0</v>
      </c>
    </row>
    <row r="72" spans="1:5" x14ac:dyDescent="0.25">
      <c r="A72" s="1"/>
      <c r="B72" s="6" t="s">
        <v>15</v>
      </c>
      <c r="C72" s="18" t="s">
        <v>59</v>
      </c>
      <c r="D72" s="7">
        <v>0</v>
      </c>
      <c r="E72" s="3">
        <f t="shared" si="1"/>
        <v>0</v>
      </c>
    </row>
    <row r="73" spans="1:5" x14ac:dyDescent="0.25">
      <c r="A73" s="1"/>
      <c r="B73" s="6" t="s">
        <v>17</v>
      </c>
      <c r="C73" s="18" t="s">
        <v>60</v>
      </c>
      <c r="D73" s="7">
        <v>0</v>
      </c>
      <c r="E73" s="3">
        <f t="shared" si="1"/>
        <v>0</v>
      </c>
    </row>
    <row r="74" spans="1:5" x14ac:dyDescent="0.25">
      <c r="A74" s="1"/>
      <c r="B74" s="9" t="s">
        <v>19</v>
      </c>
      <c r="C74" s="30" t="s">
        <v>117</v>
      </c>
      <c r="D74" s="7">
        <v>0</v>
      </c>
      <c r="E74" s="3">
        <f t="shared" si="1"/>
        <v>0</v>
      </c>
    </row>
    <row r="75" spans="1:5" x14ac:dyDescent="0.25">
      <c r="A75" s="1"/>
      <c r="B75" s="229" t="s">
        <v>61</v>
      </c>
      <c r="C75" s="230"/>
      <c r="D75" s="26">
        <f>SUM(D70:D74)</f>
        <v>0</v>
      </c>
      <c r="E75" s="27">
        <f>SUM(E70:E74)</f>
        <v>0</v>
      </c>
    </row>
    <row r="76" spans="1:5" x14ac:dyDescent="0.25">
      <c r="A76" s="1"/>
      <c r="B76" s="223"/>
      <c r="C76" s="223"/>
      <c r="D76" s="223"/>
      <c r="E76" s="223"/>
    </row>
    <row r="77" spans="1:5" x14ac:dyDescent="0.25">
      <c r="A77" s="1"/>
      <c r="B77" s="234" t="s">
        <v>62</v>
      </c>
      <c r="C77" s="235"/>
      <c r="D77" s="235"/>
      <c r="E77" s="236"/>
    </row>
    <row r="78" spans="1:5" x14ac:dyDescent="0.25">
      <c r="A78" s="1"/>
      <c r="B78" s="216" t="s">
        <v>63</v>
      </c>
      <c r="C78" s="217"/>
      <c r="D78" s="23" t="s">
        <v>115</v>
      </c>
      <c r="E78" s="17" t="s">
        <v>8</v>
      </c>
    </row>
    <row r="79" spans="1:5" x14ac:dyDescent="0.25">
      <c r="A79" s="1"/>
      <c r="B79" s="6" t="s">
        <v>9</v>
      </c>
      <c r="C79" s="18" t="s">
        <v>64</v>
      </c>
      <c r="D79" s="7">
        <v>0</v>
      </c>
      <c r="E79" s="3">
        <f>D79*$E$30</f>
        <v>0</v>
      </c>
    </row>
    <row r="80" spans="1:5" x14ac:dyDescent="0.25">
      <c r="A80" s="1"/>
      <c r="B80" s="6" t="s">
        <v>11</v>
      </c>
      <c r="C80" s="18" t="s">
        <v>65</v>
      </c>
      <c r="D80" s="7">
        <v>0</v>
      </c>
      <c r="E80" s="3">
        <f t="shared" ref="E80:E84" si="2">D80*$E$30</f>
        <v>0</v>
      </c>
    </row>
    <row r="81" spans="1:5" x14ac:dyDescent="0.25">
      <c r="A81" s="1"/>
      <c r="B81" s="6" t="s">
        <v>13</v>
      </c>
      <c r="C81" s="18" t="s">
        <v>66</v>
      </c>
      <c r="D81" s="7">
        <v>0</v>
      </c>
      <c r="E81" s="3">
        <f t="shared" si="2"/>
        <v>0</v>
      </c>
    </row>
    <row r="82" spans="1:5" x14ac:dyDescent="0.25">
      <c r="A82" s="1"/>
      <c r="B82" s="6" t="s">
        <v>15</v>
      </c>
      <c r="C82" s="18" t="s">
        <v>67</v>
      </c>
      <c r="D82" s="7">
        <v>0</v>
      </c>
      <c r="E82" s="3">
        <f t="shared" si="2"/>
        <v>0</v>
      </c>
    </row>
    <row r="83" spans="1:5" x14ac:dyDescent="0.25">
      <c r="A83" s="1"/>
      <c r="B83" s="6" t="s">
        <v>17</v>
      </c>
      <c r="C83" s="18" t="s">
        <v>68</v>
      </c>
      <c r="D83" s="7">
        <v>0</v>
      </c>
      <c r="E83" s="3">
        <f t="shared" si="2"/>
        <v>0</v>
      </c>
    </row>
    <row r="84" spans="1:5" x14ac:dyDescent="0.25">
      <c r="A84" s="1"/>
      <c r="B84" s="6" t="s">
        <v>19</v>
      </c>
      <c r="C84" s="18" t="s">
        <v>69</v>
      </c>
      <c r="D84" s="7">
        <v>0</v>
      </c>
      <c r="E84" s="3">
        <f t="shared" si="2"/>
        <v>0</v>
      </c>
    </row>
    <row r="85" spans="1:5" x14ac:dyDescent="0.25">
      <c r="A85" s="1"/>
      <c r="B85" s="229" t="s">
        <v>70</v>
      </c>
      <c r="C85" s="230"/>
      <c r="D85" s="26">
        <f>SUM(D79:D84)</f>
        <v>0</v>
      </c>
      <c r="E85" s="27">
        <f>SUM(E79:E84)</f>
        <v>0</v>
      </c>
    </row>
    <row r="86" spans="1:5" x14ac:dyDescent="0.25">
      <c r="A86" s="1"/>
      <c r="B86" s="225"/>
      <c r="C86" s="226"/>
      <c r="D86" s="6"/>
      <c r="E86" s="6"/>
    </row>
    <row r="87" spans="1:5" x14ac:dyDescent="0.25">
      <c r="A87" s="1"/>
      <c r="B87" s="216" t="s">
        <v>71</v>
      </c>
      <c r="C87" s="217"/>
      <c r="D87" s="23" t="s">
        <v>115</v>
      </c>
      <c r="E87" s="17" t="s">
        <v>8</v>
      </c>
    </row>
    <row r="88" spans="1:5" x14ac:dyDescent="0.25">
      <c r="A88" s="1"/>
      <c r="B88" s="6" t="s">
        <v>9</v>
      </c>
      <c r="C88" s="18" t="s">
        <v>72</v>
      </c>
      <c r="D88" s="7">
        <v>0</v>
      </c>
      <c r="E88" s="3">
        <f>$E$30*D88</f>
        <v>0</v>
      </c>
    </row>
    <row r="89" spans="1:5" x14ac:dyDescent="0.25">
      <c r="A89" s="1"/>
      <c r="B89" s="229" t="s">
        <v>73</v>
      </c>
      <c r="C89" s="230"/>
      <c r="D89" s="26">
        <f>D88</f>
        <v>0</v>
      </c>
      <c r="E89" s="27">
        <f>E88</f>
        <v>0</v>
      </c>
    </row>
    <row r="90" spans="1:5" x14ac:dyDescent="0.25">
      <c r="A90" s="1"/>
      <c r="B90" s="223"/>
      <c r="C90" s="223"/>
      <c r="D90" s="223"/>
      <c r="E90" s="223"/>
    </row>
    <row r="91" spans="1:5" x14ac:dyDescent="0.25">
      <c r="A91" s="1"/>
      <c r="B91" s="234" t="s">
        <v>74</v>
      </c>
      <c r="C91" s="235"/>
      <c r="D91" s="235"/>
      <c r="E91" s="236"/>
    </row>
    <row r="92" spans="1:5" x14ac:dyDescent="0.25">
      <c r="A92" s="1"/>
      <c r="B92" s="216" t="s">
        <v>75</v>
      </c>
      <c r="C92" s="232"/>
      <c r="D92" s="217"/>
      <c r="E92" s="13" t="s">
        <v>8</v>
      </c>
    </row>
    <row r="93" spans="1:5" x14ac:dyDescent="0.25">
      <c r="A93" s="1"/>
      <c r="B93" s="6" t="s">
        <v>76</v>
      </c>
      <c r="C93" s="227" t="s">
        <v>77</v>
      </c>
      <c r="D93" s="228"/>
      <c r="E93" s="3">
        <f>$E$85</f>
        <v>0</v>
      </c>
    </row>
    <row r="94" spans="1:5" x14ac:dyDescent="0.25">
      <c r="A94" s="1"/>
      <c r="B94" s="6" t="s">
        <v>78</v>
      </c>
      <c r="C94" s="227" t="s">
        <v>79</v>
      </c>
      <c r="D94" s="228"/>
      <c r="E94" s="3">
        <f>$E$89</f>
        <v>0</v>
      </c>
    </row>
    <row r="95" spans="1:5" x14ac:dyDescent="0.25">
      <c r="A95" s="1"/>
      <c r="B95" s="229" t="s">
        <v>80</v>
      </c>
      <c r="C95" s="230"/>
      <c r="D95" s="231"/>
      <c r="E95" s="27">
        <f>SUM(E93:E94)</f>
        <v>0</v>
      </c>
    </row>
    <row r="96" spans="1:5" x14ac:dyDescent="0.25">
      <c r="A96" s="1"/>
      <c r="B96" s="223"/>
      <c r="C96" s="223"/>
      <c r="D96" s="223"/>
      <c r="E96" s="223"/>
    </row>
    <row r="97" spans="1:5" x14ac:dyDescent="0.25">
      <c r="A97" s="1"/>
      <c r="B97" s="234" t="s">
        <v>81</v>
      </c>
      <c r="C97" s="235"/>
      <c r="D97" s="235"/>
      <c r="E97" s="236"/>
    </row>
    <row r="98" spans="1:5" x14ac:dyDescent="0.25">
      <c r="A98" s="1"/>
      <c r="B98" s="216" t="s">
        <v>82</v>
      </c>
      <c r="C98" s="232"/>
      <c r="D98" s="217"/>
      <c r="E98" s="13" t="s">
        <v>8</v>
      </c>
    </row>
    <row r="99" spans="1:5" x14ac:dyDescent="0.25">
      <c r="A99" s="1"/>
      <c r="B99" s="6" t="s">
        <v>9</v>
      </c>
      <c r="C99" s="227" t="s">
        <v>140</v>
      </c>
      <c r="D99" s="228"/>
      <c r="E99" s="3">
        <v>0</v>
      </c>
    </row>
    <row r="100" spans="1:5" x14ac:dyDescent="0.25">
      <c r="A100" s="1"/>
      <c r="B100" s="22" t="s">
        <v>11</v>
      </c>
      <c r="C100" s="227" t="s">
        <v>83</v>
      </c>
      <c r="D100" s="228"/>
      <c r="E100" s="3">
        <v>0</v>
      </c>
    </row>
    <row r="101" spans="1:5" x14ac:dyDescent="0.25">
      <c r="A101" s="1"/>
      <c r="B101" s="22" t="s">
        <v>13</v>
      </c>
      <c r="C101" s="227" t="s">
        <v>84</v>
      </c>
      <c r="D101" s="228"/>
      <c r="E101" s="3">
        <v>0</v>
      </c>
    </row>
    <row r="102" spans="1:5" x14ac:dyDescent="0.25">
      <c r="A102" s="1"/>
      <c r="B102" s="22" t="s">
        <v>15</v>
      </c>
      <c r="C102" s="227" t="s">
        <v>118</v>
      </c>
      <c r="D102" s="228"/>
      <c r="E102" s="3">
        <v>0</v>
      </c>
    </row>
    <row r="103" spans="1:5" x14ac:dyDescent="0.25">
      <c r="A103" s="1"/>
      <c r="B103" s="229" t="s">
        <v>85</v>
      </c>
      <c r="C103" s="230"/>
      <c r="D103" s="231"/>
      <c r="E103" s="27">
        <f>SUM(E99:E102)</f>
        <v>0</v>
      </c>
    </row>
    <row r="104" spans="1:5" x14ac:dyDescent="0.25">
      <c r="A104" s="1"/>
      <c r="B104" s="223"/>
      <c r="C104" s="223"/>
      <c r="D104" s="223"/>
      <c r="E104" s="223"/>
    </row>
    <row r="105" spans="1:5" x14ac:dyDescent="0.25">
      <c r="A105" s="1"/>
      <c r="B105" s="234" t="s">
        <v>86</v>
      </c>
      <c r="C105" s="235"/>
      <c r="D105" s="235"/>
      <c r="E105" s="236"/>
    </row>
    <row r="106" spans="1:5" x14ac:dyDescent="0.25">
      <c r="A106" s="1"/>
      <c r="B106" s="216" t="s">
        <v>87</v>
      </c>
      <c r="C106" s="217"/>
      <c r="D106" s="23" t="s">
        <v>115</v>
      </c>
      <c r="E106" s="17" t="s">
        <v>8</v>
      </c>
    </row>
    <row r="107" spans="1:5" x14ac:dyDescent="0.25">
      <c r="A107" s="1"/>
      <c r="B107" s="6" t="s">
        <v>9</v>
      </c>
      <c r="C107" s="18" t="s">
        <v>88</v>
      </c>
      <c r="D107" s="7">
        <v>0.01</v>
      </c>
      <c r="E107" s="3">
        <f>D107*E132</f>
        <v>10</v>
      </c>
    </row>
    <row r="108" spans="1:5" x14ac:dyDescent="0.25">
      <c r="A108" s="1"/>
      <c r="B108" s="6" t="s">
        <v>11</v>
      </c>
      <c r="C108" s="18" t="s">
        <v>89</v>
      </c>
      <c r="D108" s="8">
        <v>0.02</v>
      </c>
      <c r="E108" s="3">
        <f>D108*(E107+E132)</f>
        <v>20.2</v>
      </c>
    </row>
    <row r="109" spans="1:5" x14ac:dyDescent="0.25">
      <c r="A109" s="1"/>
      <c r="B109" s="6" t="s">
        <v>13</v>
      </c>
      <c r="C109" s="10" t="s">
        <v>90</v>
      </c>
      <c r="D109" s="239"/>
      <c r="E109" s="240"/>
    </row>
    <row r="110" spans="1:5" x14ac:dyDescent="0.25">
      <c r="A110" s="1"/>
      <c r="B110" s="6" t="s">
        <v>91</v>
      </c>
      <c r="C110" s="18" t="s">
        <v>92</v>
      </c>
      <c r="D110" s="8">
        <v>0.03</v>
      </c>
      <c r="E110" s="3">
        <f>(D110*E120)</f>
        <v>37.236144578313251</v>
      </c>
    </row>
    <row r="111" spans="1:5" x14ac:dyDescent="0.25">
      <c r="A111" s="1"/>
      <c r="B111" s="6" t="s">
        <v>93</v>
      </c>
      <c r="C111" s="18" t="s">
        <v>94</v>
      </c>
      <c r="D111" s="8">
        <v>0.04</v>
      </c>
      <c r="E111" s="3">
        <f>(D111*E120)</f>
        <v>49.648192771084339</v>
      </c>
    </row>
    <row r="112" spans="1:5" x14ac:dyDescent="0.25">
      <c r="A112" s="1"/>
      <c r="B112" s="6" t="s">
        <v>95</v>
      </c>
      <c r="C112" s="30" t="s">
        <v>96</v>
      </c>
      <c r="D112" s="8">
        <v>0.05</v>
      </c>
      <c r="E112" s="3">
        <f>(D112*E120)</f>
        <v>62.060240963855428</v>
      </c>
    </row>
    <row r="113" spans="1:5" x14ac:dyDescent="0.25">
      <c r="A113" s="1"/>
      <c r="B113" s="6" t="s">
        <v>97</v>
      </c>
      <c r="C113" s="30" t="s">
        <v>98</v>
      </c>
      <c r="D113" s="8">
        <v>0.05</v>
      </c>
      <c r="E113" s="3">
        <f>(D113*E120)</f>
        <v>62.060240963855428</v>
      </c>
    </row>
    <row r="114" spans="1:5" x14ac:dyDescent="0.25">
      <c r="A114" s="1"/>
      <c r="B114" s="229" t="s">
        <v>99</v>
      </c>
      <c r="C114" s="230"/>
      <c r="D114" s="26">
        <f>(1+D107)*(1+D108)/(1-(D110+D111+D112+D113))-1</f>
        <v>0.24120481927710857</v>
      </c>
      <c r="E114" s="27">
        <f>SUM(E107:E113)</f>
        <v>241.20481927710844</v>
      </c>
    </row>
    <row r="115" spans="1:5" ht="15.75" thickBot="1" x14ac:dyDescent="0.3">
      <c r="A115" s="1"/>
    </row>
    <row r="116" spans="1:5" ht="15.75" thickTop="1" x14ac:dyDescent="0.25">
      <c r="A116" s="1"/>
      <c r="B116" s="36" t="s">
        <v>100</v>
      </c>
      <c r="C116" s="37" t="s">
        <v>122</v>
      </c>
      <c r="D116" s="46">
        <f>D110+D111+D112+D113</f>
        <v>0.17</v>
      </c>
      <c r="E116" s="38"/>
    </row>
    <row r="117" spans="1:5" ht="7.5" customHeight="1" x14ac:dyDescent="0.25">
      <c r="A117" s="1"/>
      <c r="B117" s="39"/>
      <c r="C117" s="32"/>
      <c r="D117" s="31"/>
      <c r="E117" s="40"/>
    </row>
    <row r="118" spans="1:5" x14ac:dyDescent="0.25">
      <c r="A118" s="1"/>
      <c r="B118" s="39" t="s">
        <v>101</v>
      </c>
      <c r="C118" s="32" t="s">
        <v>121</v>
      </c>
      <c r="D118" s="31"/>
      <c r="E118" s="44">
        <f>E132+E107+E108</f>
        <v>1030.2</v>
      </c>
    </row>
    <row r="119" spans="1:5" ht="7.5" customHeight="1" x14ac:dyDescent="0.25">
      <c r="A119" s="1"/>
      <c r="B119" s="39"/>
      <c r="C119" s="32"/>
      <c r="D119" s="31"/>
      <c r="E119" s="44"/>
    </row>
    <row r="120" spans="1:5" x14ac:dyDescent="0.25">
      <c r="A120" s="1"/>
      <c r="B120" s="39" t="s">
        <v>102</v>
      </c>
      <c r="C120" s="32" t="s">
        <v>120</v>
      </c>
      <c r="D120" s="31"/>
      <c r="E120" s="44">
        <f>E118/(1-D116)</f>
        <v>1241.2048192771085</v>
      </c>
    </row>
    <row r="121" spans="1:5" ht="7.5" customHeight="1" x14ac:dyDescent="0.25">
      <c r="A121" s="1"/>
      <c r="B121" s="39"/>
      <c r="C121" s="32"/>
      <c r="D121" s="31"/>
      <c r="E121" s="44"/>
    </row>
    <row r="122" spans="1:5" ht="15.75" thickBot="1" x14ac:dyDescent="0.3">
      <c r="A122" s="1"/>
      <c r="B122" s="41" t="s">
        <v>119</v>
      </c>
      <c r="C122" s="42" t="s">
        <v>103</v>
      </c>
      <c r="D122" s="43"/>
      <c r="E122" s="45">
        <f>E120-E118</f>
        <v>211.00481927710848</v>
      </c>
    </row>
    <row r="123" spans="1:5" ht="15.75" thickTop="1" x14ac:dyDescent="0.25">
      <c r="A123" s="1"/>
    </row>
    <row r="124" spans="1:5" x14ac:dyDescent="0.25">
      <c r="A124" s="1"/>
      <c r="B124" s="223"/>
      <c r="C124" s="223"/>
      <c r="D124" s="223"/>
      <c r="E124" s="223"/>
    </row>
    <row r="125" spans="1:5" x14ac:dyDescent="0.25">
      <c r="A125" s="1"/>
      <c r="B125" s="234" t="s">
        <v>104</v>
      </c>
      <c r="C125" s="235"/>
      <c r="D125" s="235"/>
      <c r="E125" s="236"/>
    </row>
    <row r="126" spans="1:5" x14ac:dyDescent="0.25">
      <c r="A126" s="1"/>
      <c r="B126" s="216" t="s">
        <v>105</v>
      </c>
      <c r="C126" s="232"/>
      <c r="D126" s="217"/>
      <c r="E126" s="13" t="s">
        <v>8</v>
      </c>
    </row>
    <row r="127" spans="1:5" x14ac:dyDescent="0.25">
      <c r="A127" s="1"/>
      <c r="B127" s="11" t="s">
        <v>9</v>
      </c>
      <c r="C127" s="227" t="str">
        <f>B22</f>
        <v>MÓDULO 1 - COMPOSIÇÃO DA REMUNERAÇÃO</v>
      </c>
      <c r="D127" s="228"/>
      <c r="E127" s="34">
        <f>E30</f>
        <v>1000</v>
      </c>
    </row>
    <row r="128" spans="1:5" x14ac:dyDescent="0.25">
      <c r="A128" s="1"/>
      <c r="B128" s="11" t="s">
        <v>11</v>
      </c>
      <c r="C128" s="227" t="str">
        <f>B32</f>
        <v>MÓDULO 2 – ENCARGOS E BENEFÍCIOS ANUAIS, MENSAIS E DIÁRIOS</v>
      </c>
      <c r="D128" s="228"/>
      <c r="E128" s="34">
        <f>E66</f>
        <v>0</v>
      </c>
    </row>
    <row r="129" spans="1:5" x14ac:dyDescent="0.25">
      <c r="A129" s="1"/>
      <c r="B129" s="11" t="s">
        <v>13</v>
      </c>
      <c r="C129" s="227" t="str">
        <f>B68</f>
        <v>MÓDULO 3 – PROVISÃO PARA RESCISÃO</v>
      </c>
      <c r="D129" s="228"/>
      <c r="E129" s="34">
        <f>E75</f>
        <v>0</v>
      </c>
    </row>
    <row r="130" spans="1:5" x14ac:dyDescent="0.25">
      <c r="A130" s="1"/>
      <c r="B130" s="11" t="s">
        <v>15</v>
      </c>
      <c r="C130" s="227" t="str">
        <f>B77</f>
        <v>MÓDULO 4 – CUSTO DE REPOSIÇÃO DO PROFISSIONAL AUSENTE</v>
      </c>
      <c r="D130" s="228"/>
      <c r="E130" s="34">
        <f>E95</f>
        <v>0</v>
      </c>
    </row>
    <row r="131" spans="1:5" x14ac:dyDescent="0.25">
      <c r="A131" s="1"/>
      <c r="B131" s="6" t="s">
        <v>17</v>
      </c>
      <c r="C131" s="237" t="str">
        <f>B97</f>
        <v>MÓDULO 5 – INSUMOS DIVERSOS</v>
      </c>
      <c r="D131" s="238"/>
      <c r="E131" s="34">
        <f>E103</f>
        <v>0</v>
      </c>
    </row>
    <row r="132" spans="1:5" x14ac:dyDescent="0.25">
      <c r="A132" s="1"/>
      <c r="B132" s="11"/>
      <c r="C132" s="227" t="s">
        <v>106</v>
      </c>
      <c r="D132" s="228"/>
      <c r="E132" s="34">
        <f>SUM(E127:E131)</f>
        <v>1000</v>
      </c>
    </row>
    <row r="133" spans="1:5" x14ac:dyDescent="0.25">
      <c r="A133" s="1"/>
      <c r="B133" s="6" t="s">
        <v>19</v>
      </c>
      <c r="C133" s="237" t="str">
        <f>B105</f>
        <v>MÓDULO 6 – CUSTOS INDIRETOS, TRIBUTOS E LUCRO</v>
      </c>
      <c r="D133" s="238"/>
      <c r="E133" s="35">
        <f>E114</f>
        <v>241.20481927710844</v>
      </c>
    </row>
    <row r="134" spans="1:5" x14ac:dyDescent="0.25">
      <c r="A134" s="1"/>
      <c r="B134" s="224" t="s">
        <v>107</v>
      </c>
      <c r="C134" s="224"/>
      <c r="D134" s="224"/>
      <c r="E134" s="33">
        <f>SUM(E132:E133)</f>
        <v>1241.2048192771085</v>
      </c>
    </row>
    <row r="135" spans="1:5" ht="26.25" customHeight="1" thickBot="1" x14ac:dyDescent="0.3">
      <c r="A135" s="1"/>
      <c r="B135" s="218" t="s">
        <v>108</v>
      </c>
      <c r="C135" s="219"/>
      <c r="D135" s="220"/>
      <c r="E135" s="47">
        <v>1</v>
      </c>
    </row>
    <row r="136" spans="1:5" ht="31.5" customHeight="1" thickBot="1" x14ac:dyDescent="0.3">
      <c r="A136" s="1"/>
      <c r="B136" s="221" t="s">
        <v>109</v>
      </c>
      <c r="C136" s="221"/>
      <c r="D136" s="221"/>
      <c r="E136" s="48">
        <f>E135*E134</f>
        <v>1241.2048192771085</v>
      </c>
    </row>
    <row r="137" spans="1:5" ht="15.75" thickTop="1" x14ac:dyDescent="0.25">
      <c r="A137" s="1"/>
    </row>
  </sheetData>
  <protectedRanges>
    <protectedRange sqref="B15:B16" name="Intervalo1_1_1"/>
  </protectedRanges>
  <mergeCells count="84">
    <mergeCell ref="C132:D132"/>
    <mergeCell ref="C133:D133"/>
    <mergeCell ref="B10:E10"/>
    <mergeCell ref="C127:D127"/>
    <mergeCell ref="C128:D128"/>
    <mergeCell ref="C129:D129"/>
    <mergeCell ref="C130:D130"/>
    <mergeCell ref="C131:D131"/>
    <mergeCell ref="B106:C106"/>
    <mergeCell ref="B105:E105"/>
    <mergeCell ref="B114:C114"/>
    <mergeCell ref="D109:E109"/>
    <mergeCell ref="B125:E125"/>
    <mergeCell ref="B69:C69"/>
    <mergeCell ref="B98:D98"/>
    <mergeCell ref="C99:D99"/>
    <mergeCell ref="C100:D100"/>
    <mergeCell ref="C94:D94"/>
    <mergeCell ref="B95:D95"/>
    <mergeCell ref="B103:D103"/>
    <mergeCell ref="B97:E97"/>
    <mergeCell ref="C101:D101"/>
    <mergeCell ref="C102:D102"/>
    <mergeCell ref="B91:E91"/>
    <mergeCell ref="C93:D93"/>
    <mergeCell ref="B59:D59"/>
    <mergeCell ref="B60:E60"/>
    <mergeCell ref="C63:D63"/>
    <mergeCell ref="B61:E61"/>
    <mergeCell ref="B33:C33"/>
    <mergeCell ref="B126:D126"/>
    <mergeCell ref="B92:D92"/>
    <mergeCell ref="B87:C87"/>
    <mergeCell ref="B78:C78"/>
    <mergeCell ref="B62:D62"/>
    <mergeCell ref="B50:C50"/>
    <mergeCell ref="B104:E104"/>
    <mergeCell ref="B75:C75"/>
    <mergeCell ref="B37:C37"/>
    <mergeCell ref="B38:E38"/>
    <mergeCell ref="B39:C39"/>
    <mergeCell ref="B48:C48"/>
    <mergeCell ref="B49:E49"/>
    <mergeCell ref="B77:E77"/>
    <mergeCell ref="B89:C89"/>
    <mergeCell ref="B135:D135"/>
    <mergeCell ref="B136:D136"/>
    <mergeCell ref="B21:E21"/>
    <mergeCell ref="B31:E31"/>
    <mergeCell ref="B134:D134"/>
    <mergeCell ref="B124:E124"/>
    <mergeCell ref="B96:E96"/>
    <mergeCell ref="B90:E90"/>
    <mergeCell ref="B86:C86"/>
    <mergeCell ref="B76:E76"/>
    <mergeCell ref="B67:E67"/>
    <mergeCell ref="C64:D64"/>
    <mergeCell ref="C65:D65"/>
    <mergeCell ref="B66:D66"/>
    <mergeCell ref="B68:E68"/>
    <mergeCell ref="B85:C85"/>
    <mergeCell ref="B22:E22"/>
    <mergeCell ref="B30:D30"/>
    <mergeCell ref="B32:E32"/>
    <mergeCell ref="B16:C16"/>
    <mergeCell ref="D16:E16"/>
    <mergeCell ref="B17:E17"/>
    <mergeCell ref="B18:E18"/>
    <mergeCell ref="B19:E19"/>
    <mergeCell ref="B20:E20"/>
    <mergeCell ref="B23:C23"/>
    <mergeCell ref="B2:E3"/>
    <mergeCell ref="B15:C15"/>
    <mergeCell ref="D15:E15"/>
    <mergeCell ref="B4:E4"/>
    <mergeCell ref="B5:E5"/>
    <mergeCell ref="B6:E6"/>
    <mergeCell ref="B7:E7"/>
    <mergeCell ref="B8:E8"/>
    <mergeCell ref="B9:E9"/>
    <mergeCell ref="B11:E11"/>
    <mergeCell ref="B12:E12"/>
    <mergeCell ref="B13:E13"/>
    <mergeCell ref="B14:E14"/>
  </mergeCells>
  <phoneticPr fontId="14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5DB5-1B05-453E-97B4-804E95B3862F}">
  <dimension ref="A1:AG54"/>
  <sheetViews>
    <sheetView showGridLines="0" showRowColHeaders="0" workbookViewId="0">
      <selection activeCell="F20" sqref="F20"/>
    </sheetView>
  </sheetViews>
  <sheetFormatPr defaultRowHeight="15" x14ac:dyDescent="0.25"/>
  <cols>
    <col min="1" max="2" width="4.42578125" customWidth="1"/>
    <col min="3" max="3" width="6.5703125" customWidth="1"/>
    <col min="4" max="4" width="7.140625" customWidth="1"/>
    <col min="5" max="5" width="49.85546875" customWidth="1"/>
    <col min="6" max="6" width="19.5703125" bestFit="1" customWidth="1"/>
    <col min="7" max="7" width="13" customWidth="1"/>
    <col min="8" max="8" width="14" customWidth="1"/>
    <col min="9" max="9" width="20.7109375" customWidth="1"/>
    <col min="10" max="10" width="12.5703125" customWidth="1"/>
    <col min="11" max="11" width="12.7109375" customWidth="1"/>
    <col min="12" max="12" width="12.42578125" customWidth="1"/>
    <col min="15" max="15" width="2.7109375" customWidth="1"/>
    <col min="16" max="16" width="34.5703125" customWidth="1"/>
  </cols>
  <sheetData>
    <row r="1" spans="1:33" ht="4.5" customHeight="1" thickBot="1" x14ac:dyDescent="0.3"/>
    <row r="2" spans="1:33" ht="21.75" customHeight="1" x14ac:dyDescent="0.25">
      <c r="A2" s="49"/>
      <c r="B2" s="79"/>
      <c r="C2" s="80" t="s">
        <v>149</v>
      </c>
      <c r="D2" s="80"/>
      <c r="E2" s="80"/>
      <c r="F2" s="80"/>
      <c r="G2" s="80"/>
      <c r="H2" s="80"/>
      <c r="I2" s="81"/>
      <c r="J2" s="81"/>
      <c r="K2" s="82"/>
    </row>
    <row r="3" spans="1:33" ht="25.5" customHeight="1" thickBot="1" x14ac:dyDescent="0.3">
      <c r="A3" s="49"/>
      <c r="B3" s="83"/>
      <c r="C3" s="84" t="s">
        <v>125</v>
      </c>
      <c r="D3" s="84"/>
      <c r="E3" s="49"/>
      <c r="F3" s="49"/>
      <c r="G3" s="49"/>
      <c r="H3" s="49"/>
      <c r="K3" s="85"/>
    </row>
    <row r="4" spans="1:33" ht="45.75" customHeight="1" thickBot="1" x14ac:dyDescent="0.3">
      <c r="B4" s="86"/>
      <c r="C4" s="50"/>
      <c r="D4" s="51"/>
      <c r="E4" s="241" t="s">
        <v>164</v>
      </c>
      <c r="F4" s="241"/>
      <c r="G4" s="241"/>
      <c r="H4" s="241"/>
      <c r="I4" s="241"/>
      <c r="J4" s="242"/>
      <c r="K4" s="85"/>
    </row>
    <row r="5" spans="1:33" s="74" customFormat="1" ht="6.75" customHeight="1" thickBot="1" x14ac:dyDescent="0.3">
      <c r="B5" s="87"/>
      <c r="C5" s="88"/>
      <c r="D5" s="88"/>
      <c r="E5" s="88"/>
      <c r="F5" s="88"/>
      <c r="G5" s="88"/>
      <c r="H5" s="88"/>
      <c r="I5" s="88"/>
      <c r="J5" s="88"/>
      <c r="K5" s="89"/>
    </row>
    <row r="6" spans="1:33" ht="43.5" customHeight="1" thickBot="1" x14ac:dyDescent="0.3">
      <c r="B6" s="86"/>
      <c r="C6" s="52"/>
      <c r="D6" s="53"/>
      <c r="E6" s="243" t="s">
        <v>141</v>
      </c>
      <c r="F6" s="243"/>
      <c r="G6" s="243"/>
      <c r="H6" s="243"/>
      <c r="I6" s="243"/>
      <c r="J6" s="54"/>
      <c r="K6" s="85"/>
    </row>
    <row r="7" spans="1:33" ht="32.25" customHeight="1" thickBot="1" x14ac:dyDescent="0.3">
      <c r="B7" s="86"/>
      <c r="C7" s="55"/>
      <c r="D7" s="56" t="s">
        <v>142</v>
      </c>
      <c r="E7" s="56" t="s">
        <v>127</v>
      </c>
      <c r="F7" s="56" t="s">
        <v>128</v>
      </c>
      <c r="G7" s="56" t="s">
        <v>129</v>
      </c>
      <c r="H7" s="57" t="s">
        <v>41</v>
      </c>
      <c r="I7" s="56" t="s">
        <v>131</v>
      </c>
      <c r="J7" s="58"/>
      <c r="K7" s="85"/>
      <c r="L7" s="257"/>
      <c r="P7" s="255"/>
      <c r="Q7" s="257"/>
      <c r="V7" s="257"/>
      <c r="AA7" s="75"/>
      <c r="AB7" s="75"/>
      <c r="AC7" s="75"/>
      <c r="AD7" s="75"/>
      <c r="AE7" s="75"/>
      <c r="AF7" s="75"/>
      <c r="AG7" s="75"/>
    </row>
    <row r="8" spans="1:33" ht="15.75" x14ac:dyDescent="0.25">
      <c r="B8" s="86"/>
      <c r="C8" s="55"/>
      <c r="D8" s="59">
        <v>1</v>
      </c>
      <c r="E8" s="60" t="s">
        <v>132</v>
      </c>
      <c r="F8" s="61">
        <f>2*2</f>
        <v>4</v>
      </c>
      <c r="G8" s="62" t="s">
        <v>133</v>
      </c>
      <c r="H8" s="63">
        <v>0</v>
      </c>
      <c r="I8" s="64">
        <f>H8*F8</f>
        <v>0</v>
      </c>
      <c r="J8" s="65"/>
      <c r="K8" s="85"/>
      <c r="L8" s="257"/>
      <c r="P8" s="255"/>
      <c r="Q8" s="257"/>
      <c r="V8" s="257"/>
      <c r="AA8" s="75"/>
      <c r="AB8" s="75"/>
      <c r="AC8" s="75"/>
      <c r="AD8" s="75"/>
      <c r="AE8" s="75"/>
      <c r="AF8" s="75"/>
      <c r="AG8" s="75"/>
    </row>
    <row r="9" spans="1:33" x14ac:dyDescent="0.25">
      <c r="B9" s="86"/>
      <c r="C9" s="55"/>
      <c r="D9" s="66">
        <v>2</v>
      </c>
      <c r="E9" s="60" t="s">
        <v>134</v>
      </c>
      <c r="F9" s="67">
        <v>4</v>
      </c>
      <c r="G9" s="62" t="s">
        <v>133</v>
      </c>
      <c r="H9" s="68">
        <v>0</v>
      </c>
      <c r="I9" s="64">
        <f t="shared" ref="I9:I11" si="0">H9*F9</f>
        <v>0</v>
      </c>
      <c r="J9" s="65"/>
      <c r="K9" s="85"/>
      <c r="L9" s="76"/>
      <c r="P9" s="255"/>
      <c r="Q9" s="76"/>
      <c r="V9" s="76"/>
      <c r="AA9" s="254"/>
      <c r="AB9" s="254"/>
      <c r="AC9" s="254"/>
      <c r="AD9" s="254"/>
      <c r="AE9" s="254"/>
      <c r="AF9" s="254"/>
      <c r="AG9" s="254"/>
    </row>
    <row r="10" spans="1:33" x14ac:dyDescent="0.25">
      <c r="B10" s="86"/>
      <c r="C10" s="55"/>
      <c r="D10" s="66">
        <v>3</v>
      </c>
      <c r="E10" s="60" t="s">
        <v>135</v>
      </c>
      <c r="F10" s="67">
        <v>4</v>
      </c>
      <c r="G10" s="62" t="s">
        <v>133</v>
      </c>
      <c r="H10" s="68">
        <v>0</v>
      </c>
      <c r="I10" s="64">
        <f t="shared" si="0"/>
        <v>0</v>
      </c>
      <c r="J10" s="65"/>
      <c r="K10" s="85"/>
      <c r="L10" s="76"/>
      <c r="P10" s="255"/>
      <c r="Q10" s="76"/>
      <c r="V10" s="76"/>
      <c r="AA10" s="254"/>
      <c r="AB10" s="254"/>
      <c r="AC10" s="254"/>
      <c r="AD10" s="254"/>
      <c r="AE10" s="254"/>
      <c r="AF10" s="254"/>
      <c r="AG10" s="254"/>
    </row>
    <row r="11" spans="1:33" ht="21.75" customHeight="1" x14ac:dyDescent="0.25">
      <c r="B11" s="86"/>
      <c r="C11" s="55"/>
      <c r="D11" s="59">
        <v>4</v>
      </c>
      <c r="E11" s="60" t="s">
        <v>136</v>
      </c>
      <c r="F11" s="67">
        <v>4</v>
      </c>
      <c r="G11" s="62" t="s">
        <v>137</v>
      </c>
      <c r="H11" s="68">
        <v>0</v>
      </c>
      <c r="I11" s="64">
        <f t="shared" si="0"/>
        <v>0</v>
      </c>
      <c r="J11" s="65"/>
      <c r="K11" s="85"/>
      <c r="L11" s="76"/>
      <c r="P11" s="255"/>
      <c r="Q11" s="76"/>
      <c r="V11" s="76"/>
      <c r="AA11" s="77"/>
      <c r="AB11" s="77"/>
      <c r="AC11" s="77"/>
      <c r="AD11" s="77"/>
      <c r="AE11" s="77"/>
      <c r="AF11" s="77"/>
      <c r="AG11" s="78"/>
    </row>
    <row r="12" spans="1:33" ht="16.5" thickBot="1" x14ac:dyDescent="0.3">
      <c r="B12" s="86"/>
      <c r="C12" s="55"/>
      <c r="D12" s="90"/>
      <c r="E12" s="90"/>
      <c r="F12" s="90"/>
      <c r="G12" s="90"/>
      <c r="H12" s="90"/>
      <c r="I12" s="90"/>
      <c r="J12" s="65"/>
      <c r="K12" s="85"/>
      <c r="L12" s="76"/>
      <c r="P12" s="255"/>
      <c r="Q12" s="76"/>
      <c r="V12" s="76"/>
      <c r="AA12" s="77"/>
      <c r="AB12" s="77"/>
      <c r="AC12" s="77"/>
      <c r="AD12" s="77"/>
      <c r="AE12" s="77"/>
      <c r="AF12" s="77"/>
      <c r="AG12" s="78"/>
    </row>
    <row r="13" spans="1:33" ht="16.5" thickBot="1" x14ac:dyDescent="0.3">
      <c r="B13" s="86"/>
      <c r="C13" s="55"/>
      <c r="D13" s="90"/>
      <c r="E13" s="90"/>
      <c r="F13" s="90"/>
      <c r="G13" s="90"/>
      <c r="H13" s="244" t="s">
        <v>138</v>
      </c>
      <c r="I13" s="245"/>
      <c r="J13" s="65"/>
      <c r="K13" s="85"/>
      <c r="L13" s="76"/>
      <c r="Q13" s="76"/>
      <c r="V13" s="76"/>
      <c r="AA13" s="77"/>
      <c r="AB13" s="77"/>
      <c r="AC13" s="77"/>
      <c r="AD13" s="77"/>
      <c r="AE13" s="77"/>
      <c r="AF13" s="77"/>
      <c r="AG13" s="78"/>
    </row>
    <row r="14" spans="1:33" ht="27" customHeight="1" x14ac:dyDescent="0.25">
      <c r="B14" s="86"/>
      <c r="C14" s="55"/>
      <c r="D14" s="246" t="s">
        <v>139</v>
      </c>
      <c r="E14" s="247"/>
      <c r="F14" s="247"/>
      <c r="G14" s="247"/>
      <c r="H14" s="250">
        <f>SUM(I8:I11)/12</f>
        <v>0</v>
      </c>
      <c r="I14" s="251"/>
      <c r="J14" s="65"/>
      <c r="K14" s="85"/>
      <c r="L14" s="76"/>
      <c r="M14" s="73"/>
      <c r="Q14" s="76"/>
      <c r="V14" s="76"/>
      <c r="AA14" s="77"/>
      <c r="AB14" s="77"/>
      <c r="AC14" s="77"/>
      <c r="AD14" s="77"/>
      <c r="AE14" s="77"/>
      <c r="AF14" s="77"/>
      <c r="AG14" s="78"/>
    </row>
    <row r="15" spans="1:33" ht="12.75" customHeight="1" thickBot="1" x14ac:dyDescent="0.3">
      <c r="B15" s="86"/>
      <c r="C15" s="55"/>
      <c r="D15" s="248"/>
      <c r="E15" s="249"/>
      <c r="F15" s="249"/>
      <c r="G15" s="249"/>
      <c r="H15" s="252"/>
      <c r="I15" s="253"/>
      <c r="J15" s="65"/>
      <c r="K15" s="85"/>
      <c r="L15" s="76"/>
      <c r="Q15" s="76"/>
      <c r="V15" s="76"/>
    </row>
    <row r="16" spans="1:33" x14ac:dyDescent="0.25">
      <c r="B16" s="86"/>
      <c r="C16" s="55"/>
      <c r="D16" s="90"/>
      <c r="E16" s="90"/>
      <c r="F16" s="90"/>
      <c r="G16" s="90"/>
      <c r="H16" s="90"/>
      <c r="I16" s="90"/>
      <c r="J16" s="65"/>
      <c r="K16" s="85"/>
      <c r="L16" s="76"/>
      <c r="Q16" s="76"/>
      <c r="V16" s="76"/>
    </row>
    <row r="17" spans="2:26" ht="15.75" thickBot="1" x14ac:dyDescent="0.3">
      <c r="B17" s="86"/>
      <c r="C17" s="69"/>
      <c r="D17" s="70"/>
      <c r="E17" s="70"/>
      <c r="F17" s="71"/>
      <c r="G17" s="70"/>
      <c r="H17" s="70"/>
      <c r="I17" s="70"/>
      <c r="J17" s="72"/>
      <c r="K17" s="85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2:26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3"/>
    </row>
    <row r="19" spans="2:26" ht="9.75" customHeight="1" thickBot="1" x14ac:dyDescent="0.3"/>
    <row r="20" spans="2:26" x14ac:dyDescent="0.25">
      <c r="B20" s="95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2"/>
    </row>
    <row r="21" spans="2:26" x14ac:dyDescent="0.25">
      <c r="B21" s="86"/>
      <c r="C21" s="258" t="s">
        <v>148</v>
      </c>
      <c r="D21" s="258"/>
      <c r="E21" s="258"/>
      <c r="F21" s="49"/>
      <c r="G21" s="49"/>
      <c r="H21" s="49"/>
      <c r="M21" s="85"/>
    </row>
    <row r="22" spans="2:26" ht="15.75" thickBot="1" x14ac:dyDescent="0.3">
      <c r="B22" s="86"/>
      <c r="C22" s="259" t="s">
        <v>125</v>
      </c>
      <c r="D22" s="259"/>
      <c r="E22" s="259"/>
      <c r="F22" s="259"/>
      <c r="G22" s="259"/>
      <c r="H22" s="259"/>
      <c r="I22" s="259"/>
      <c r="M22" s="85"/>
    </row>
    <row r="23" spans="2:26" ht="43.5" customHeight="1" thickBot="1" x14ac:dyDescent="0.3">
      <c r="B23" s="86"/>
      <c r="C23" s="256" t="s">
        <v>164</v>
      </c>
      <c r="D23" s="241"/>
      <c r="E23" s="241"/>
      <c r="F23" s="241"/>
      <c r="G23" s="241"/>
      <c r="H23" s="241"/>
      <c r="I23" s="241"/>
      <c r="J23" s="241"/>
      <c r="K23" s="241"/>
      <c r="L23" s="242"/>
      <c r="M23" s="85"/>
    </row>
    <row r="24" spans="2:26" ht="15.75" thickBot="1" x14ac:dyDescent="0.3">
      <c r="B24" s="86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5"/>
    </row>
    <row r="25" spans="2:26" ht="24" thickBot="1" x14ac:dyDescent="0.3">
      <c r="B25" s="86"/>
      <c r="C25" s="52"/>
      <c r="D25" s="53"/>
      <c r="E25" s="243" t="s">
        <v>141</v>
      </c>
      <c r="F25" s="243"/>
      <c r="G25" s="243"/>
      <c r="H25" s="243"/>
      <c r="I25" s="243"/>
      <c r="J25" s="243"/>
      <c r="K25" s="243"/>
      <c r="L25" s="54"/>
      <c r="M25" s="85"/>
    </row>
    <row r="26" spans="2:26" ht="32.25" thickBot="1" x14ac:dyDescent="0.3">
      <c r="B26" s="86"/>
      <c r="C26" s="55"/>
      <c r="D26" s="56" t="s">
        <v>126</v>
      </c>
      <c r="E26" s="56" t="s">
        <v>143</v>
      </c>
      <c r="F26" s="56" t="s">
        <v>128</v>
      </c>
      <c r="G26" s="56" t="s">
        <v>129</v>
      </c>
      <c r="H26" s="57" t="s">
        <v>130</v>
      </c>
      <c r="I26" s="94" t="s">
        <v>144</v>
      </c>
      <c r="J26" s="56" t="s">
        <v>145</v>
      </c>
      <c r="K26" s="56" t="s">
        <v>146</v>
      </c>
      <c r="L26" s="58"/>
      <c r="M26" s="85"/>
    </row>
    <row r="27" spans="2:26" x14ac:dyDescent="0.25">
      <c r="B27" s="86"/>
      <c r="C27" s="55"/>
      <c r="D27" s="59">
        <v>1</v>
      </c>
      <c r="E27" s="60" t="s">
        <v>132</v>
      </c>
      <c r="F27" s="61">
        <f>2*2</f>
        <v>4</v>
      </c>
      <c r="G27" s="62" t="s">
        <v>133</v>
      </c>
      <c r="H27" s="63">
        <v>0</v>
      </c>
      <c r="I27" s="260">
        <v>0</v>
      </c>
      <c r="J27" s="64">
        <f>H27*$I$27+H27</f>
        <v>0</v>
      </c>
      <c r="K27" s="64">
        <f>J27*F27</f>
        <v>0</v>
      </c>
      <c r="L27" s="65"/>
      <c r="M27" s="85"/>
    </row>
    <row r="28" spans="2:26" x14ac:dyDescent="0.25">
      <c r="B28" s="86"/>
      <c r="C28" s="55"/>
      <c r="D28" s="66">
        <v>2</v>
      </c>
      <c r="E28" s="60" t="s">
        <v>134</v>
      </c>
      <c r="F28" s="67">
        <v>4</v>
      </c>
      <c r="G28" s="62" t="s">
        <v>133</v>
      </c>
      <c r="H28" s="68">
        <v>0</v>
      </c>
      <c r="I28" s="261"/>
      <c r="J28" s="64">
        <f t="shared" ref="J28:J30" si="1">H28*$I$27+H28</f>
        <v>0</v>
      </c>
      <c r="K28" s="64">
        <f t="shared" ref="K28:K30" si="2">J28*F28</f>
        <v>0</v>
      </c>
      <c r="L28" s="65"/>
      <c r="M28" s="85"/>
    </row>
    <row r="29" spans="2:26" x14ac:dyDescent="0.25">
      <c r="B29" s="86"/>
      <c r="C29" s="55"/>
      <c r="D29" s="66">
        <v>3</v>
      </c>
      <c r="E29" s="60" t="s">
        <v>135</v>
      </c>
      <c r="F29" s="67">
        <v>4</v>
      </c>
      <c r="G29" s="62" t="s">
        <v>133</v>
      </c>
      <c r="H29" s="68">
        <v>0</v>
      </c>
      <c r="I29" s="261"/>
      <c r="J29" s="64">
        <f t="shared" si="1"/>
        <v>0</v>
      </c>
      <c r="K29" s="64">
        <f t="shared" si="2"/>
        <v>0</v>
      </c>
      <c r="L29" s="65"/>
      <c r="M29" s="85"/>
    </row>
    <row r="30" spans="2:26" x14ac:dyDescent="0.25">
      <c r="B30" s="86"/>
      <c r="C30" s="55"/>
      <c r="D30" s="59">
        <v>4</v>
      </c>
      <c r="E30" s="60" t="s">
        <v>136</v>
      </c>
      <c r="F30" s="67">
        <v>4</v>
      </c>
      <c r="G30" s="62" t="s">
        <v>133</v>
      </c>
      <c r="H30" s="68">
        <v>0</v>
      </c>
      <c r="I30" s="261"/>
      <c r="J30" s="64">
        <f t="shared" si="1"/>
        <v>0</v>
      </c>
      <c r="K30" s="64">
        <f t="shared" si="2"/>
        <v>0</v>
      </c>
      <c r="L30" s="65"/>
      <c r="M30" s="85"/>
    </row>
    <row r="31" spans="2:26" ht="15.75" thickBot="1" x14ac:dyDescent="0.3">
      <c r="B31" s="86"/>
      <c r="C31" s="55"/>
      <c r="D31" s="90"/>
      <c r="E31" s="90"/>
      <c r="F31" s="90"/>
      <c r="G31" s="90"/>
      <c r="H31" s="90"/>
      <c r="I31" s="90"/>
      <c r="J31" s="90"/>
      <c r="K31" s="90"/>
      <c r="L31" s="65"/>
      <c r="M31" s="85"/>
    </row>
    <row r="32" spans="2:26" x14ac:dyDescent="0.25">
      <c r="B32" s="86"/>
      <c r="C32" s="55"/>
      <c r="D32" s="246" t="s">
        <v>147</v>
      </c>
      <c r="E32" s="247"/>
      <c r="F32" s="247"/>
      <c r="G32" s="247"/>
      <c r="H32" s="247"/>
      <c r="I32" s="262"/>
      <c r="J32" s="264">
        <f>SUM(K27:K30)</f>
        <v>0</v>
      </c>
      <c r="K32" s="251"/>
      <c r="L32" s="65"/>
      <c r="M32" s="85"/>
    </row>
    <row r="33" spans="2:13" ht="15.75" thickBot="1" x14ac:dyDescent="0.3">
      <c r="B33" s="86"/>
      <c r="C33" s="55"/>
      <c r="D33" s="248"/>
      <c r="E33" s="249"/>
      <c r="F33" s="249"/>
      <c r="G33" s="249"/>
      <c r="H33" s="249"/>
      <c r="I33" s="263"/>
      <c r="J33" s="252"/>
      <c r="K33" s="253"/>
      <c r="L33" s="65"/>
      <c r="M33" s="85"/>
    </row>
    <row r="34" spans="2:13" x14ac:dyDescent="0.25">
      <c r="B34" s="86"/>
      <c r="C34" s="55"/>
      <c r="D34" s="90"/>
      <c r="E34" s="90"/>
      <c r="F34" s="90"/>
      <c r="G34" s="90"/>
      <c r="H34" s="90"/>
      <c r="I34" s="90"/>
      <c r="J34" s="90"/>
      <c r="K34" s="90"/>
      <c r="L34" s="65"/>
      <c r="M34" s="85"/>
    </row>
    <row r="35" spans="2:13" ht="15.75" thickBot="1" x14ac:dyDescent="0.3">
      <c r="B35" s="86"/>
      <c r="C35" s="69"/>
      <c r="D35" s="70"/>
      <c r="E35" s="70"/>
      <c r="F35" s="70"/>
      <c r="G35" s="70"/>
      <c r="H35" s="70"/>
      <c r="I35" s="70"/>
      <c r="J35" s="70"/>
      <c r="K35" s="70"/>
      <c r="L35" s="96"/>
      <c r="M35" s="85"/>
    </row>
    <row r="36" spans="2:13" x14ac:dyDescent="0.25">
      <c r="B36" s="86"/>
      <c r="M36" s="85"/>
    </row>
    <row r="37" spans="2:13" ht="15.75" thickBot="1" x14ac:dyDescent="0.3"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3"/>
    </row>
    <row r="53" spans="9:9" x14ac:dyDescent="0.25">
      <c r="I53" s="73"/>
    </row>
    <row r="54" spans="9:9" x14ac:dyDescent="0.25">
      <c r="I54" s="73"/>
    </row>
  </sheetData>
  <mergeCells count="23">
    <mergeCell ref="E25:K25"/>
    <mergeCell ref="I27:I30"/>
    <mergeCell ref="D32:I33"/>
    <mergeCell ref="J32:K33"/>
    <mergeCell ref="AD9:AD10"/>
    <mergeCell ref="AE9:AE10"/>
    <mergeCell ref="AF9:AF10"/>
    <mergeCell ref="AG9:AG10"/>
    <mergeCell ref="P7:P12"/>
    <mergeCell ref="C23:L23"/>
    <mergeCell ref="L7:L8"/>
    <mergeCell ref="Q7:Q8"/>
    <mergeCell ref="V7:V8"/>
    <mergeCell ref="AA9:AA10"/>
    <mergeCell ref="AB9:AB10"/>
    <mergeCell ref="AC9:AC10"/>
    <mergeCell ref="C21:E21"/>
    <mergeCell ref="C22:I22"/>
    <mergeCell ref="E4:J4"/>
    <mergeCell ref="E6:I6"/>
    <mergeCell ref="H13:I13"/>
    <mergeCell ref="D14:G15"/>
    <mergeCell ref="H14:I15"/>
  </mergeCells>
  <dataValidations count="1">
    <dataValidation type="list" allowBlank="1" showInputMessage="1" showErrorMessage="1" sqref="G12:G13 G16 G27:G31 G34:G47 G18:G20" xr:uid="{61EF9A9E-9D20-4A3D-8140-74E5B84B67A0}">
      <formula1>"unid.,"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2585-F78A-430B-A6F4-14C0AAB86B46}">
  <dimension ref="B2:K58"/>
  <sheetViews>
    <sheetView showGridLines="0" showRowColHeaders="0" workbookViewId="0">
      <selection activeCell="M23" sqref="M23"/>
    </sheetView>
  </sheetViews>
  <sheetFormatPr defaultRowHeight="15" x14ac:dyDescent="0.25"/>
  <cols>
    <col min="1" max="1" width="1.85546875" customWidth="1"/>
    <col min="3" max="3" width="46.5703125" customWidth="1"/>
    <col min="4" max="4" width="27.42578125" customWidth="1"/>
    <col min="5" max="5" width="8.5703125" customWidth="1"/>
    <col min="6" max="6" width="19.85546875" customWidth="1"/>
    <col min="7" max="7" width="18.85546875" customWidth="1"/>
    <col min="8" max="8" width="27.7109375" customWidth="1"/>
    <col min="9" max="9" width="11.28515625" customWidth="1"/>
    <col min="10" max="10" width="13.85546875" customWidth="1"/>
  </cols>
  <sheetData>
    <row r="2" spans="2:11" ht="18" x14ac:dyDescent="0.25">
      <c r="B2" s="276" t="s">
        <v>213</v>
      </c>
      <c r="C2" s="276"/>
      <c r="D2" s="276"/>
      <c r="E2" s="276"/>
      <c r="F2" s="276"/>
      <c r="G2" s="276"/>
      <c r="H2" s="276"/>
      <c r="I2" s="276"/>
      <c r="J2" s="276"/>
      <c r="K2" s="276"/>
    </row>
    <row r="3" spans="2:11" x14ac:dyDescent="0.25">
      <c r="B3" s="97"/>
      <c r="C3" s="277"/>
      <c r="D3" s="277"/>
      <c r="E3" s="277"/>
      <c r="F3" s="277"/>
      <c r="G3" s="277"/>
      <c r="H3" s="277"/>
      <c r="I3" s="277"/>
      <c r="J3" s="277"/>
      <c r="K3" s="97"/>
    </row>
    <row r="4" spans="2:11" x14ac:dyDescent="0.25">
      <c r="B4" s="302" t="s">
        <v>150</v>
      </c>
      <c r="C4" s="302"/>
      <c r="D4" s="98"/>
      <c r="E4" s="98"/>
      <c r="F4" s="98"/>
      <c r="G4" s="98"/>
      <c r="H4" s="98"/>
      <c r="I4" s="98"/>
      <c r="J4" s="98"/>
      <c r="K4" s="98"/>
    </row>
    <row r="5" spans="2:11" x14ac:dyDescent="0.25">
      <c r="B5" s="303" t="s">
        <v>125</v>
      </c>
      <c r="C5" s="303"/>
      <c r="D5" s="303"/>
      <c r="E5" s="303"/>
      <c r="F5" s="303"/>
      <c r="G5" s="303"/>
      <c r="H5" s="98"/>
      <c r="I5" s="98"/>
      <c r="J5" s="98"/>
      <c r="K5" s="98"/>
    </row>
    <row r="6" spans="2:11" ht="15.75" thickBot="1" x14ac:dyDescent="0.3">
      <c r="B6" s="97"/>
      <c r="C6" s="99"/>
      <c r="D6" s="98"/>
      <c r="E6" s="98"/>
      <c r="F6" s="98"/>
      <c r="G6" s="98"/>
      <c r="H6" s="98"/>
      <c r="I6" s="98"/>
      <c r="J6" s="98"/>
      <c r="K6" s="98"/>
    </row>
    <row r="7" spans="2:11" ht="55.5" customHeight="1" thickBot="1" x14ac:dyDescent="0.3">
      <c r="B7" s="256" t="s">
        <v>164</v>
      </c>
      <c r="C7" s="241"/>
      <c r="D7" s="241"/>
      <c r="E7" s="241"/>
      <c r="F7" s="241"/>
      <c r="G7" s="241"/>
      <c r="H7" s="241"/>
      <c r="I7" s="241"/>
      <c r="J7" s="241"/>
      <c r="K7" s="242"/>
    </row>
    <row r="8" spans="2:11" ht="15.75" thickBot="1" x14ac:dyDescent="0.3">
      <c r="B8" s="97"/>
      <c r="C8" s="100"/>
      <c r="D8" s="101"/>
      <c r="E8" s="101"/>
      <c r="F8" s="101"/>
      <c r="G8" s="101"/>
      <c r="H8" s="101"/>
      <c r="I8" s="101"/>
      <c r="J8" s="101"/>
      <c r="K8" s="101"/>
    </row>
    <row r="9" spans="2:11" ht="15.75" thickBot="1" x14ac:dyDescent="0.3">
      <c r="B9" s="102"/>
      <c r="C9" s="103"/>
      <c r="D9" s="104"/>
      <c r="E9" s="104"/>
      <c r="F9" s="104"/>
      <c r="G9" s="104"/>
      <c r="H9" s="104"/>
      <c r="I9" s="105"/>
      <c r="J9" s="104"/>
      <c r="K9" s="106"/>
    </row>
    <row r="10" spans="2:11" ht="15.75" thickBot="1" x14ac:dyDescent="0.3">
      <c r="B10" s="107"/>
      <c r="C10" s="278" t="s">
        <v>214</v>
      </c>
      <c r="D10" s="279"/>
      <c r="E10" s="279"/>
      <c r="F10" s="280"/>
      <c r="G10" s="137"/>
      <c r="H10" s="137"/>
      <c r="I10" s="272" t="s">
        <v>188</v>
      </c>
      <c r="J10" s="273"/>
      <c r="K10" s="108"/>
    </row>
    <row r="11" spans="2:11" ht="21" thickBot="1" x14ac:dyDescent="0.3">
      <c r="B11" s="107"/>
      <c r="C11" s="103"/>
      <c r="D11" s="104"/>
      <c r="E11" s="104"/>
      <c r="F11" s="104"/>
      <c r="G11" s="137"/>
      <c r="H11" s="137"/>
      <c r="I11" s="274">
        <v>50</v>
      </c>
      <c r="J11" s="275"/>
      <c r="K11" s="108"/>
    </row>
    <row r="12" spans="2:11" ht="15.75" thickBot="1" x14ac:dyDescent="0.3">
      <c r="B12" s="107"/>
      <c r="C12" s="281" t="s">
        <v>151</v>
      </c>
      <c r="D12" s="282"/>
      <c r="E12" s="282"/>
      <c r="F12" s="283"/>
      <c r="G12" s="109"/>
      <c r="H12" s="109"/>
      <c r="I12" s="136"/>
      <c r="J12" s="110"/>
      <c r="K12" s="108"/>
    </row>
    <row r="13" spans="2:11" x14ac:dyDescent="0.25">
      <c r="B13" s="111"/>
      <c r="C13" s="265" t="s">
        <v>152</v>
      </c>
      <c r="D13" s="267" t="s">
        <v>153</v>
      </c>
      <c r="E13" s="267"/>
      <c r="F13" s="268" t="s">
        <v>154</v>
      </c>
      <c r="G13" s="268"/>
      <c r="H13" s="268"/>
      <c r="I13" s="268"/>
      <c r="J13" s="269"/>
      <c r="K13" s="112"/>
    </row>
    <row r="14" spans="2:11" ht="21.75" thickBot="1" x14ac:dyDescent="0.3">
      <c r="B14" s="111"/>
      <c r="C14" s="266"/>
      <c r="D14" s="113" t="s">
        <v>155</v>
      </c>
      <c r="E14" s="114" t="s">
        <v>156</v>
      </c>
      <c r="F14" s="115" t="s">
        <v>157</v>
      </c>
      <c r="G14" s="116" t="s">
        <v>158</v>
      </c>
      <c r="H14" s="117" t="s">
        <v>159</v>
      </c>
      <c r="I14" s="270" t="s">
        <v>160</v>
      </c>
      <c r="J14" s="271"/>
      <c r="K14" s="112"/>
    </row>
    <row r="15" spans="2:11" x14ac:dyDescent="0.25">
      <c r="B15" s="111"/>
      <c r="C15" s="118" t="s">
        <v>161</v>
      </c>
      <c r="D15" s="119" t="s">
        <v>162</v>
      </c>
      <c r="E15" s="120">
        <v>14</v>
      </c>
      <c r="F15" s="121">
        <v>2690</v>
      </c>
      <c r="G15" s="122">
        <f>F15*E15</f>
        <v>37660</v>
      </c>
      <c r="H15" s="134">
        <v>8</v>
      </c>
      <c r="I15" s="284">
        <f>IFERROR(IF(F15&gt;0,((F15*E15)/H15)/12,""),"")</f>
        <v>392.29166666666669</v>
      </c>
      <c r="J15" s="285"/>
      <c r="K15" s="112"/>
    </row>
    <row r="16" spans="2:11" x14ac:dyDescent="0.25">
      <c r="B16" s="111"/>
      <c r="C16" s="123"/>
      <c r="D16" s="124"/>
      <c r="E16" s="125">
        <v>100</v>
      </c>
      <c r="F16" s="121">
        <v>1</v>
      </c>
      <c r="G16" s="126">
        <f>F16*E16</f>
        <v>100</v>
      </c>
      <c r="H16" s="135">
        <v>7</v>
      </c>
      <c r="I16" s="284">
        <f>IFERROR(IF(F16&gt;0,((F16*E16)/H16)/12,""),"")</f>
        <v>1.1904761904761905</v>
      </c>
      <c r="J16" s="285"/>
      <c r="K16" s="112"/>
    </row>
    <row r="17" spans="2:11" x14ac:dyDescent="0.25">
      <c r="B17" s="111"/>
      <c r="C17" s="123"/>
      <c r="D17" s="124"/>
      <c r="E17" s="125"/>
      <c r="F17" s="121">
        <v>0</v>
      </c>
      <c r="G17" s="126">
        <f t="shared" ref="G17:G30" si="0">F17*E17</f>
        <v>0</v>
      </c>
      <c r="H17" s="135"/>
      <c r="I17" s="284" t="str">
        <f t="shared" ref="I17:I30" si="1">IFERROR(IF(F17&gt;0,((F17*E17)/H17)/12,""),"")</f>
        <v/>
      </c>
      <c r="J17" s="285"/>
      <c r="K17" s="112"/>
    </row>
    <row r="18" spans="2:11" x14ac:dyDescent="0.25">
      <c r="B18" s="111"/>
      <c r="C18" s="123"/>
      <c r="D18" s="124"/>
      <c r="E18" s="125"/>
      <c r="F18" s="121">
        <v>0</v>
      </c>
      <c r="G18" s="126">
        <f>F18*E18</f>
        <v>0</v>
      </c>
      <c r="H18" s="135"/>
      <c r="I18" s="284" t="str">
        <f t="shared" si="1"/>
        <v/>
      </c>
      <c r="J18" s="285"/>
      <c r="K18" s="112"/>
    </row>
    <row r="19" spans="2:11" x14ac:dyDescent="0.25">
      <c r="B19" s="111"/>
      <c r="C19" s="123"/>
      <c r="D19" s="124"/>
      <c r="E19" s="125"/>
      <c r="F19" s="121">
        <v>0</v>
      </c>
      <c r="G19" s="126">
        <f t="shared" si="0"/>
        <v>0</v>
      </c>
      <c r="H19" s="135"/>
      <c r="I19" s="284" t="str">
        <f t="shared" si="1"/>
        <v/>
      </c>
      <c r="J19" s="285"/>
      <c r="K19" s="112"/>
    </row>
    <row r="20" spans="2:11" x14ac:dyDescent="0.25">
      <c r="B20" s="111"/>
      <c r="C20" s="123"/>
      <c r="D20" s="124"/>
      <c r="E20" s="125"/>
      <c r="F20" s="121">
        <v>0</v>
      </c>
      <c r="G20" s="126">
        <f t="shared" si="0"/>
        <v>0</v>
      </c>
      <c r="H20" s="135"/>
      <c r="I20" s="284" t="str">
        <f t="shared" si="1"/>
        <v/>
      </c>
      <c r="J20" s="285"/>
      <c r="K20" s="112"/>
    </row>
    <row r="21" spans="2:11" x14ac:dyDescent="0.25">
      <c r="B21" s="111"/>
      <c r="C21" s="123"/>
      <c r="D21" s="124"/>
      <c r="E21" s="125"/>
      <c r="F21" s="121">
        <v>0</v>
      </c>
      <c r="G21" s="126">
        <f>F21*E21</f>
        <v>0</v>
      </c>
      <c r="H21" s="135"/>
      <c r="I21" s="284" t="str">
        <f t="shared" si="1"/>
        <v/>
      </c>
      <c r="J21" s="285"/>
      <c r="K21" s="112"/>
    </row>
    <row r="22" spans="2:11" x14ac:dyDescent="0.25">
      <c r="B22" s="111"/>
      <c r="C22" s="123"/>
      <c r="D22" s="124"/>
      <c r="E22" s="125"/>
      <c r="F22" s="121">
        <v>0</v>
      </c>
      <c r="G22" s="126">
        <f t="shared" si="0"/>
        <v>0</v>
      </c>
      <c r="H22" s="135"/>
      <c r="I22" s="284" t="str">
        <f t="shared" si="1"/>
        <v/>
      </c>
      <c r="J22" s="285"/>
      <c r="K22" s="112"/>
    </row>
    <row r="23" spans="2:11" x14ac:dyDescent="0.25">
      <c r="B23" s="111"/>
      <c r="C23" s="123"/>
      <c r="D23" s="124"/>
      <c r="E23" s="125"/>
      <c r="F23" s="121">
        <v>0</v>
      </c>
      <c r="G23" s="126">
        <f t="shared" si="0"/>
        <v>0</v>
      </c>
      <c r="H23" s="135"/>
      <c r="I23" s="284" t="str">
        <f t="shared" si="1"/>
        <v/>
      </c>
      <c r="J23" s="285"/>
      <c r="K23" s="112"/>
    </row>
    <row r="24" spans="2:11" x14ac:dyDescent="0.25">
      <c r="B24" s="111"/>
      <c r="C24" s="123"/>
      <c r="D24" s="124"/>
      <c r="E24" s="125"/>
      <c r="F24" s="121">
        <v>0</v>
      </c>
      <c r="G24" s="126">
        <f t="shared" si="0"/>
        <v>0</v>
      </c>
      <c r="H24" s="135"/>
      <c r="I24" s="284" t="str">
        <f t="shared" si="1"/>
        <v/>
      </c>
      <c r="J24" s="285"/>
      <c r="K24" s="112"/>
    </row>
    <row r="25" spans="2:11" x14ac:dyDescent="0.25">
      <c r="B25" s="111"/>
      <c r="C25" s="123"/>
      <c r="D25" s="124"/>
      <c r="E25" s="125"/>
      <c r="F25" s="121">
        <v>0</v>
      </c>
      <c r="G25" s="126">
        <f t="shared" si="0"/>
        <v>0</v>
      </c>
      <c r="H25" s="135"/>
      <c r="I25" s="284" t="str">
        <f t="shared" si="1"/>
        <v/>
      </c>
      <c r="J25" s="285"/>
      <c r="K25" s="112"/>
    </row>
    <row r="26" spans="2:11" x14ac:dyDescent="0.25">
      <c r="B26" s="111"/>
      <c r="C26" s="128"/>
      <c r="D26" s="124"/>
      <c r="E26" s="125"/>
      <c r="F26" s="121">
        <v>0</v>
      </c>
      <c r="G26" s="126">
        <f>F26*E26</f>
        <v>0</v>
      </c>
      <c r="H26" s="135"/>
      <c r="I26" s="284" t="str">
        <f t="shared" si="1"/>
        <v/>
      </c>
      <c r="J26" s="285"/>
      <c r="K26" s="112"/>
    </row>
    <row r="27" spans="2:11" x14ac:dyDescent="0.25">
      <c r="B27" s="111"/>
      <c r="C27" s="128"/>
      <c r="D27" s="124"/>
      <c r="E27" s="125"/>
      <c r="F27" s="121">
        <v>0</v>
      </c>
      <c r="G27" s="126">
        <f t="shared" si="0"/>
        <v>0</v>
      </c>
      <c r="H27" s="135"/>
      <c r="I27" s="284" t="str">
        <f t="shared" si="1"/>
        <v/>
      </c>
      <c r="J27" s="285"/>
      <c r="K27" s="112"/>
    </row>
    <row r="28" spans="2:11" x14ac:dyDescent="0.25">
      <c r="B28" s="111"/>
      <c r="C28" s="128"/>
      <c r="D28" s="124"/>
      <c r="E28" s="125"/>
      <c r="F28" s="121">
        <v>0</v>
      </c>
      <c r="G28" s="126">
        <f t="shared" si="0"/>
        <v>0</v>
      </c>
      <c r="H28" s="135"/>
      <c r="I28" s="284" t="str">
        <f t="shared" si="1"/>
        <v/>
      </c>
      <c r="J28" s="285"/>
      <c r="K28" s="112"/>
    </row>
    <row r="29" spans="2:11" x14ac:dyDescent="0.25">
      <c r="B29" s="111"/>
      <c r="C29" s="128"/>
      <c r="D29" s="124"/>
      <c r="E29" s="125"/>
      <c r="F29" s="121">
        <v>0</v>
      </c>
      <c r="G29" s="126">
        <f>F29*E29</f>
        <v>0</v>
      </c>
      <c r="H29" s="135"/>
      <c r="I29" s="284" t="str">
        <f t="shared" si="1"/>
        <v/>
      </c>
      <c r="J29" s="285"/>
      <c r="K29" s="112"/>
    </row>
    <row r="30" spans="2:11" ht="15.75" thickBot="1" x14ac:dyDescent="0.3">
      <c r="B30" s="111"/>
      <c r="C30" s="129"/>
      <c r="D30" s="130"/>
      <c r="E30" s="125"/>
      <c r="F30" s="121">
        <v>0</v>
      </c>
      <c r="G30" s="131">
        <f t="shared" si="0"/>
        <v>0</v>
      </c>
      <c r="H30" s="135"/>
      <c r="I30" s="284" t="str">
        <f t="shared" si="1"/>
        <v/>
      </c>
      <c r="J30" s="285"/>
      <c r="K30" s="112"/>
    </row>
    <row r="31" spans="2:11" ht="15.75" thickBot="1" x14ac:dyDescent="0.3">
      <c r="B31" s="111"/>
      <c r="C31" s="293" t="s">
        <v>163</v>
      </c>
      <c r="D31" s="294"/>
      <c r="E31" s="294"/>
      <c r="F31" s="294"/>
      <c r="G31" s="294"/>
      <c r="H31" s="295"/>
      <c r="I31" s="286">
        <f>SUM(I15:J30)</f>
        <v>393.48214285714289</v>
      </c>
      <c r="J31" s="287"/>
      <c r="K31" s="132"/>
    </row>
    <row r="32" spans="2:11" x14ac:dyDescent="0.25">
      <c r="B32" s="111"/>
      <c r="C32" s="154"/>
      <c r="D32" s="154"/>
      <c r="E32" s="133"/>
      <c r="F32" s="133"/>
      <c r="G32" s="133"/>
      <c r="H32" s="133"/>
      <c r="I32" s="133"/>
      <c r="J32" s="133"/>
      <c r="K32" s="112"/>
    </row>
    <row r="33" spans="2:11" ht="15.75" thickBot="1" x14ac:dyDescent="0.3">
      <c r="B33" s="111"/>
      <c r="C33" s="139"/>
      <c r="D33" s="139"/>
      <c r="E33" s="139"/>
      <c r="F33" s="139"/>
      <c r="G33" s="133"/>
      <c r="H33" s="133"/>
      <c r="I33" s="133"/>
      <c r="J33" s="133"/>
      <c r="K33" s="112"/>
    </row>
    <row r="34" spans="2:11" ht="15.75" thickBot="1" x14ac:dyDescent="0.3">
      <c r="B34" s="111"/>
      <c r="C34" s="288" t="s">
        <v>165</v>
      </c>
      <c r="D34" s="289"/>
      <c r="E34" s="289"/>
      <c r="F34" s="290"/>
      <c r="G34" s="109"/>
      <c r="H34" s="141"/>
      <c r="I34" s="136"/>
      <c r="J34" s="110"/>
      <c r="K34" s="112"/>
    </row>
    <row r="35" spans="2:11" x14ac:dyDescent="0.25">
      <c r="B35" s="111"/>
      <c r="C35" s="118" t="s">
        <v>166</v>
      </c>
      <c r="D35" s="142" t="s">
        <v>167</v>
      </c>
      <c r="E35" s="142">
        <v>15</v>
      </c>
      <c r="F35" s="143">
        <v>39.200000000000003</v>
      </c>
      <c r="G35" s="144">
        <f>F35*E35</f>
        <v>588</v>
      </c>
      <c r="H35" s="127">
        <v>1</v>
      </c>
      <c r="I35" s="291">
        <f>IFERROR(IF(F35&gt;0,((F35*E35)/H35)/12,""),"")</f>
        <v>49</v>
      </c>
      <c r="J35" s="292"/>
      <c r="K35" s="112"/>
    </row>
    <row r="36" spans="2:11" x14ac:dyDescent="0.25">
      <c r="B36" s="111"/>
      <c r="C36" s="123" t="s">
        <v>168</v>
      </c>
      <c r="D36" s="145" t="s">
        <v>169</v>
      </c>
      <c r="E36" s="145">
        <v>15</v>
      </c>
      <c r="F36" s="121">
        <v>7.2479999999999958</v>
      </c>
      <c r="G36" s="126">
        <f>F36*E36</f>
        <v>108.71999999999994</v>
      </c>
      <c r="H36" s="127">
        <v>2</v>
      </c>
      <c r="I36" s="284">
        <f>IFERROR(IF(F36&gt;0,((F36*E36)/H36)/12,""),"")</f>
        <v>4.5299999999999976</v>
      </c>
      <c r="J36" s="285"/>
      <c r="K36" s="112"/>
    </row>
    <row r="37" spans="2:11" x14ac:dyDescent="0.25">
      <c r="B37" s="111"/>
      <c r="C37" s="123" t="s">
        <v>170</v>
      </c>
      <c r="D37" s="145" t="s">
        <v>171</v>
      </c>
      <c r="E37" s="145">
        <v>10</v>
      </c>
      <c r="F37" s="121">
        <v>45.6</v>
      </c>
      <c r="G37" s="126">
        <f t="shared" ref="G37:G50" si="2">F37*E37</f>
        <v>456</v>
      </c>
      <c r="H37" s="127">
        <v>2</v>
      </c>
      <c r="I37" s="284">
        <f t="shared" ref="I37:I50" si="3">IFERROR(IF(F37&gt;0,((F37*E37)/H37)/12,""),"")</f>
        <v>19</v>
      </c>
      <c r="J37" s="285"/>
      <c r="K37" s="112"/>
    </row>
    <row r="38" spans="2:11" x14ac:dyDescent="0.25">
      <c r="B38" s="111"/>
      <c r="C38" s="123" t="s">
        <v>172</v>
      </c>
      <c r="D38" s="145" t="s">
        <v>173</v>
      </c>
      <c r="E38" s="145">
        <v>14</v>
      </c>
      <c r="F38" s="121">
        <v>18.805714285714288</v>
      </c>
      <c r="G38" s="126">
        <f t="shared" si="2"/>
        <v>263.28000000000003</v>
      </c>
      <c r="H38" s="127">
        <v>2</v>
      </c>
      <c r="I38" s="284">
        <f t="shared" si="3"/>
        <v>10.97</v>
      </c>
      <c r="J38" s="285"/>
      <c r="K38" s="112"/>
    </row>
    <row r="39" spans="2:11" x14ac:dyDescent="0.25">
      <c r="B39" s="111"/>
      <c r="C39" s="123" t="s">
        <v>174</v>
      </c>
      <c r="D39" s="145" t="s">
        <v>175</v>
      </c>
      <c r="E39" s="145">
        <v>13</v>
      </c>
      <c r="F39" s="121">
        <v>79</v>
      </c>
      <c r="G39" s="126">
        <f t="shared" si="2"/>
        <v>1027</v>
      </c>
      <c r="H39" s="127">
        <v>2</v>
      </c>
      <c r="I39" s="284">
        <f t="shared" si="3"/>
        <v>42.791666666666664</v>
      </c>
      <c r="J39" s="285"/>
      <c r="K39" s="112"/>
    </row>
    <row r="40" spans="2:11" x14ac:dyDescent="0.25">
      <c r="B40" s="111"/>
      <c r="C40" s="123" t="s">
        <v>176</v>
      </c>
      <c r="D40" s="145" t="s">
        <v>177</v>
      </c>
      <c r="E40" s="145">
        <v>36</v>
      </c>
      <c r="F40" s="121">
        <v>26.54</v>
      </c>
      <c r="G40" s="126">
        <f t="shared" si="2"/>
        <v>955.43999999999994</v>
      </c>
      <c r="H40" s="127">
        <v>1</v>
      </c>
      <c r="I40" s="284">
        <f t="shared" si="3"/>
        <v>79.61999999999999</v>
      </c>
      <c r="J40" s="285"/>
      <c r="K40" s="112"/>
    </row>
    <row r="41" spans="2:11" x14ac:dyDescent="0.25">
      <c r="B41" s="111"/>
      <c r="C41" s="123" t="s">
        <v>178</v>
      </c>
      <c r="D41" s="145" t="s">
        <v>179</v>
      </c>
      <c r="E41" s="145">
        <v>10</v>
      </c>
      <c r="F41" s="121">
        <v>19.368000000000002</v>
      </c>
      <c r="G41" s="126">
        <f t="shared" si="2"/>
        <v>193.68</v>
      </c>
      <c r="H41" s="127">
        <v>2</v>
      </c>
      <c r="I41" s="284">
        <f t="shared" si="3"/>
        <v>8.07</v>
      </c>
      <c r="J41" s="285"/>
      <c r="K41" s="112"/>
    </row>
    <row r="42" spans="2:11" x14ac:dyDescent="0.25">
      <c r="B42" s="111"/>
      <c r="C42" s="123" t="s">
        <v>180</v>
      </c>
      <c r="D42" s="145" t="s">
        <v>181</v>
      </c>
      <c r="E42" s="145">
        <v>3</v>
      </c>
      <c r="F42" s="121">
        <v>710</v>
      </c>
      <c r="G42" s="126">
        <f>F42*E42</f>
        <v>2130</v>
      </c>
      <c r="H42" s="127">
        <v>5</v>
      </c>
      <c r="I42" s="284">
        <f t="shared" si="3"/>
        <v>35.5</v>
      </c>
      <c r="J42" s="285"/>
      <c r="K42" s="112"/>
    </row>
    <row r="43" spans="2:11" ht="21" x14ac:dyDescent="0.25">
      <c r="B43" s="111"/>
      <c r="C43" s="123" t="s">
        <v>182</v>
      </c>
      <c r="D43" s="145" t="s">
        <v>183</v>
      </c>
      <c r="E43" s="145">
        <v>10</v>
      </c>
      <c r="F43" s="121">
        <v>269</v>
      </c>
      <c r="G43" s="126">
        <f t="shared" si="2"/>
        <v>2690</v>
      </c>
      <c r="H43" s="127">
        <v>1</v>
      </c>
      <c r="I43" s="284">
        <f t="shared" si="3"/>
        <v>224.16666666666666</v>
      </c>
      <c r="J43" s="285"/>
      <c r="K43" s="112"/>
    </row>
    <row r="44" spans="2:11" x14ac:dyDescent="0.25">
      <c r="B44" s="111"/>
      <c r="C44" s="123"/>
      <c r="D44" s="145"/>
      <c r="E44" s="145"/>
      <c r="F44" s="121">
        <v>0</v>
      </c>
      <c r="G44" s="126">
        <f t="shared" si="2"/>
        <v>0</v>
      </c>
      <c r="H44" s="127"/>
      <c r="I44" s="284" t="str">
        <f t="shared" si="3"/>
        <v/>
      </c>
      <c r="J44" s="285"/>
      <c r="K44" s="112"/>
    </row>
    <row r="45" spans="2:11" x14ac:dyDescent="0.25">
      <c r="B45" s="111"/>
      <c r="C45" s="123"/>
      <c r="D45" s="145"/>
      <c r="E45" s="145"/>
      <c r="F45" s="121">
        <v>0</v>
      </c>
      <c r="G45" s="126">
        <f t="shared" si="2"/>
        <v>0</v>
      </c>
      <c r="H45" s="127"/>
      <c r="I45" s="284" t="str">
        <f t="shared" si="3"/>
        <v/>
      </c>
      <c r="J45" s="285"/>
      <c r="K45" s="112"/>
    </row>
    <row r="46" spans="2:11" x14ac:dyDescent="0.25">
      <c r="B46" s="111"/>
      <c r="C46" s="128"/>
      <c r="D46" s="145"/>
      <c r="E46" s="145"/>
      <c r="F46" s="121">
        <v>0</v>
      </c>
      <c r="G46" s="126">
        <f>F46*E46</f>
        <v>0</v>
      </c>
      <c r="H46" s="127"/>
      <c r="I46" s="284" t="str">
        <f t="shared" si="3"/>
        <v/>
      </c>
      <c r="J46" s="285"/>
      <c r="K46" s="112"/>
    </row>
    <row r="47" spans="2:11" x14ac:dyDescent="0.25">
      <c r="B47" s="111"/>
      <c r="C47" s="128"/>
      <c r="D47" s="145"/>
      <c r="E47" s="145"/>
      <c r="F47" s="121">
        <v>0</v>
      </c>
      <c r="G47" s="126">
        <f t="shared" si="2"/>
        <v>0</v>
      </c>
      <c r="H47" s="127"/>
      <c r="I47" s="284" t="str">
        <f t="shared" si="3"/>
        <v/>
      </c>
      <c r="J47" s="285"/>
      <c r="K47" s="112"/>
    </row>
    <row r="48" spans="2:11" x14ac:dyDescent="0.25">
      <c r="B48" s="111"/>
      <c r="C48" s="128"/>
      <c r="D48" s="145"/>
      <c r="E48" s="145"/>
      <c r="F48" s="121">
        <v>0</v>
      </c>
      <c r="G48" s="126">
        <f t="shared" si="2"/>
        <v>0</v>
      </c>
      <c r="H48" s="127"/>
      <c r="I48" s="284" t="str">
        <f t="shared" si="3"/>
        <v/>
      </c>
      <c r="J48" s="285"/>
      <c r="K48" s="112"/>
    </row>
    <row r="49" spans="2:11" x14ac:dyDescent="0.25">
      <c r="B49" s="111"/>
      <c r="C49" s="128"/>
      <c r="D49" s="145"/>
      <c r="E49" s="145"/>
      <c r="F49" s="121">
        <v>0</v>
      </c>
      <c r="G49" s="126">
        <f>F49*E49</f>
        <v>0</v>
      </c>
      <c r="H49" s="127"/>
      <c r="I49" s="284" t="str">
        <f t="shared" si="3"/>
        <v/>
      </c>
      <c r="J49" s="285"/>
      <c r="K49" s="112"/>
    </row>
    <row r="50" spans="2:11" ht="15.75" thickBot="1" x14ac:dyDescent="0.3">
      <c r="B50" s="111"/>
      <c r="C50" s="146"/>
      <c r="D50" s="147"/>
      <c r="E50" s="147"/>
      <c r="F50" s="121">
        <v>0</v>
      </c>
      <c r="G50" s="126">
        <f t="shared" si="2"/>
        <v>0</v>
      </c>
      <c r="H50" s="127"/>
      <c r="I50" s="284" t="str">
        <f t="shared" si="3"/>
        <v/>
      </c>
      <c r="J50" s="285"/>
      <c r="K50" s="112"/>
    </row>
    <row r="51" spans="2:11" ht="15.75" thickBot="1" x14ac:dyDescent="0.3">
      <c r="B51" s="111"/>
      <c r="C51" s="304" t="s">
        <v>184</v>
      </c>
      <c r="D51" s="305"/>
      <c r="E51" s="305"/>
      <c r="F51" s="305"/>
      <c r="G51" s="305"/>
      <c r="H51" s="306"/>
      <c r="I51" s="286">
        <f>SUM(I35:J50)</f>
        <v>473.64833333333331</v>
      </c>
      <c r="J51" s="287"/>
      <c r="K51" s="112"/>
    </row>
    <row r="52" spans="2:11" ht="15.75" thickBot="1" x14ac:dyDescent="0.3">
      <c r="B52" s="111"/>
      <c r="C52" s="133"/>
      <c r="D52" s="133"/>
      <c r="E52" s="133"/>
      <c r="F52" s="133"/>
      <c r="G52" s="133"/>
      <c r="H52" s="133"/>
      <c r="I52" s="148"/>
      <c r="J52" s="149"/>
      <c r="K52" s="112"/>
    </row>
    <row r="53" spans="2:11" ht="15.75" thickBot="1" x14ac:dyDescent="0.3">
      <c r="B53" s="111"/>
      <c r="C53" s="307" t="s">
        <v>185</v>
      </c>
      <c r="D53" s="308"/>
      <c r="E53" s="308"/>
      <c r="F53" s="308"/>
      <c r="G53" s="308"/>
      <c r="H53" s="309"/>
      <c r="I53" s="286">
        <f>SUM(I51+I31)</f>
        <v>867.1304761904762</v>
      </c>
      <c r="J53" s="287"/>
      <c r="K53" s="112"/>
    </row>
    <row r="54" spans="2:11" ht="15.75" thickBot="1" x14ac:dyDescent="0.3">
      <c r="B54" s="111"/>
      <c r="C54" s="150"/>
      <c r="D54" s="150"/>
      <c r="E54" s="150"/>
      <c r="F54" s="150"/>
      <c r="G54" s="150"/>
      <c r="H54" s="150"/>
      <c r="I54" s="155"/>
      <c r="J54" s="151"/>
      <c r="K54" s="112"/>
    </row>
    <row r="55" spans="2:11" ht="15.75" thickBot="1" x14ac:dyDescent="0.3">
      <c r="B55" s="111"/>
      <c r="C55" s="152"/>
      <c r="D55" s="152"/>
      <c r="E55" s="152"/>
      <c r="F55" s="310" t="s">
        <v>186</v>
      </c>
      <c r="G55" s="311"/>
      <c r="H55" s="312"/>
      <c r="I55" s="300">
        <f>IFERROR((I53/I11),0)</f>
        <v>17.342609523809525</v>
      </c>
      <c r="J55" s="301"/>
      <c r="K55" s="112"/>
    </row>
    <row r="56" spans="2:11" ht="15.75" thickBot="1" x14ac:dyDescent="0.3">
      <c r="B56" s="111"/>
      <c r="C56" s="150"/>
      <c r="D56" s="150"/>
      <c r="E56" s="150"/>
      <c r="F56" s="150"/>
      <c r="G56" s="150"/>
      <c r="H56" s="313"/>
      <c r="I56" s="314"/>
      <c r="J56" s="153"/>
      <c r="K56" s="112"/>
    </row>
    <row r="57" spans="2:11" ht="15.75" thickBot="1" x14ac:dyDescent="0.3">
      <c r="B57" s="111"/>
      <c r="C57" s="296" t="s">
        <v>187</v>
      </c>
      <c r="D57" s="297"/>
      <c r="E57" s="297"/>
      <c r="F57" s="297"/>
      <c r="G57" s="297"/>
      <c r="H57" s="297"/>
      <c r="I57" s="297"/>
      <c r="J57" s="298"/>
      <c r="K57" s="112"/>
    </row>
    <row r="58" spans="2:11" ht="15.75" thickBot="1" x14ac:dyDescent="0.3">
      <c r="B58" s="138"/>
      <c r="C58" s="299"/>
      <c r="D58" s="299"/>
      <c r="E58" s="299"/>
      <c r="F58" s="299"/>
      <c r="G58" s="299"/>
      <c r="H58" s="299"/>
      <c r="I58" s="299"/>
      <c r="J58" s="299"/>
      <c r="K58" s="140"/>
    </row>
  </sheetData>
  <mergeCells count="57">
    <mergeCell ref="C57:J57"/>
    <mergeCell ref="C58:J58"/>
    <mergeCell ref="I55:J55"/>
    <mergeCell ref="B4:C4"/>
    <mergeCell ref="B5:G5"/>
    <mergeCell ref="C51:H51"/>
    <mergeCell ref="I51:J51"/>
    <mergeCell ref="C53:H53"/>
    <mergeCell ref="I53:J53"/>
    <mergeCell ref="F55:H55"/>
    <mergeCell ref="H56:I56"/>
    <mergeCell ref="I45:J45"/>
    <mergeCell ref="I46:J46"/>
    <mergeCell ref="I47:J47"/>
    <mergeCell ref="I48:J48"/>
    <mergeCell ref="I49:J49"/>
    <mergeCell ref="I50:J50"/>
    <mergeCell ref="I39:J39"/>
    <mergeCell ref="I40:J40"/>
    <mergeCell ref="I41:J41"/>
    <mergeCell ref="I42:J42"/>
    <mergeCell ref="I43:J43"/>
    <mergeCell ref="I44:J44"/>
    <mergeCell ref="I26:J26"/>
    <mergeCell ref="I15:J15"/>
    <mergeCell ref="I16:J16"/>
    <mergeCell ref="I17:J17"/>
    <mergeCell ref="I18:J18"/>
    <mergeCell ref="I21:J21"/>
    <mergeCell ref="I22:J22"/>
    <mergeCell ref="I23:J23"/>
    <mergeCell ref="I24:J24"/>
    <mergeCell ref="I25:J25"/>
    <mergeCell ref="I19:J19"/>
    <mergeCell ref="I20:J20"/>
    <mergeCell ref="C34:F34"/>
    <mergeCell ref="I35:J35"/>
    <mergeCell ref="I36:J36"/>
    <mergeCell ref="I37:J37"/>
    <mergeCell ref="C31:H31"/>
    <mergeCell ref="I38:J38"/>
    <mergeCell ref="I27:J27"/>
    <mergeCell ref="I28:J28"/>
    <mergeCell ref="I29:J29"/>
    <mergeCell ref="I30:J30"/>
    <mergeCell ref="I31:J31"/>
    <mergeCell ref="B2:K2"/>
    <mergeCell ref="C3:J3"/>
    <mergeCell ref="B7:K7"/>
    <mergeCell ref="C10:F10"/>
    <mergeCell ref="C12:F12"/>
    <mergeCell ref="C13:C14"/>
    <mergeCell ref="D13:E13"/>
    <mergeCell ref="F13:J13"/>
    <mergeCell ref="I14:J14"/>
    <mergeCell ref="I10:J10"/>
    <mergeCell ref="I11:J11"/>
  </mergeCells>
  <dataValidations count="2">
    <dataValidation showInputMessage="1" showErrorMessage="1" sqref="H15:H30 H35:H50" xr:uid="{B5D9E6A9-B4F4-4AC3-980D-711AB798EC6B}"/>
    <dataValidation allowBlank="1" showInputMessage="1" showErrorMessage="1" prompt="Informar a quantidade de profissionais envolvidos" sqref="I11:J11" xr:uid="{8ABEDCE8-F3FD-414A-B30D-B70E31EDEF30}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98E7-205E-402F-AD72-1EA77DD2C95E}">
  <dimension ref="B1:K32"/>
  <sheetViews>
    <sheetView showGridLines="0" showRowColHeaders="0" workbookViewId="0">
      <selection activeCell="B3" sqref="B3"/>
    </sheetView>
  </sheetViews>
  <sheetFormatPr defaultRowHeight="15" x14ac:dyDescent="0.25"/>
  <cols>
    <col min="1" max="1" width="2.85546875" customWidth="1"/>
    <col min="2" max="2" width="5.7109375" customWidth="1"/>
    <col min="3" max="3" width="62.42578125" customWidth="1"/>
    <col min="4" max="4" width="18.7109375" customWidth="1"/>
    <col min="5" max="5" width="19.28515625" customWidth="1"/>
    <col min="6" max="6" width="10.7109375" bestFit="1" customWidth="1"/>
    <col min="7" max="7" width="13.42578125" bestFit="1" customWidth="1"/>
    <col min="8" max="8" width="15.42578125" customWidth="1"/>
    <col min="9" max="9" width="20.5703125" customWidth="1"/>
    <col min="10" max="10" width="5.7109375" customWidth="1"/>
  </cols>
  <sheetData>
    <row r="1" spans="2:11" ht="7.5" customHeight="1" x14ac:dyDescent="0.25"/>
    <row r="2" spans="2:11" ht="21.75" customHeight="1" x14ac:dyDescent="0.25">
      <c r="B2" s="315" t="s">
        <v>215</v>
      </c>
      <c r="C2" s="315"/>
      <c r="D2" s="315"/>
      <c r="E2" s="315"/>
      <c r="F2" s="315"/>
      <c r="G2" s="315"/>
      <c r="H2" s="315"/>
      <c r="I2" s="315"/>
      <c r="J2" s="315"/>
      <c r="K2" s="190"/>
    </row>
    <row r="3" spans="2:11" ht="23.25" customHeight="1" x14ac:dyDescent="0.25">
      <c r="C3" s="193" t="s">
        <v>210</v>
      </c>
      <c r="D3" s="193"/>
      <c r="E3" s="193"/>
      <c r="F3" s="193"/>
      <c r="G3" s="193"/>
      <c r="H3" s="193"/>
      <c r="I3" s="193"/>
      <c r="K3" s="190"/>
    </row>
    <row r="4" spans="2:11" ht="22.5" customHeight="1" thickBot="1" x14ac:dyDescent="0.3">
      <c r="C4" s="191" t="s">
        <v>125</v>
      </c>
      <c r="D4" s="191"/>
      <c r="E4" s="192"/>
      <c r="F4" s="192"/>
      <c r="G4" s="192"/>
      <c r="H4" s="192"/>
      <c r="I4" s="192"/>
      <c r="K4" s="190"/>
    </row>
    <row r="5" spans="2:11" ht="45.75" customHeight="1" thickBot="1" x14ac:dyDescent="0.3">
      <c r="B5" s="256" t="s">
        <v>211</v>
      </c>
      <c r="C5" s="241"/>
      <c r="D5" s="241"/>
      <c r="E5" s="241"/>
      <c r="F5" s="241"/>
      <c r="G5" s="241"/>
      <c r="H5" s="241"/>
      <c r="I5" s="241"/>
      <c r="J5" s="242"/>
    </row>
    <row r="6" spans="2:11" ht="7.5" customHeight="1" thickBot="1" x14ac:dyDescent="0.3"/>
    <row r="7" spans="2:11" ht="15.75" thickBot="1" x14ac:dyDescent="0.3">
      <c r="B7" s="195"/>
      <c r="C7" s="156"/>
      <c r="D7" s="157"/>
      <c r="E7" s="158"/>
      <c r="F7" s="158"/>
      <c r="G7" s="158"/>
      <c r="H7" s="158"/>
      <c r="I7" s="158"/>
      <c r="J7" s="159"/>
    </row>
    <row r="8" spans="2:11" ht="15.75" thickBot="1" x14ac:dyDescent="0.3">
      <c r="B8" s="166"/>
      <c r="C8" s="197" t="s">
        <v>212</v>
      </c>
      <c r="D8" s="160"/>
      <c r="E8" s="161"/>
      <c r="F8" s="161"/>
      <c r="G8" s="161"/>
      <c r="H8" s="162"/>
      <c r="I8" s="163" t="s">
        <v>188</v>
      </c>
      <c r="J8" s="164"/>
    </row>
    <row r="9" spans="2:11" ht="21" thickBot="1" x14ac:dyDescent="0.35">
      <c r="B9" s="166"/>
      <c r="C9" s="160"/>
      <c r="D9" s="160"/>
      <c r="E9" s="161"/>
      <c r="F9" s="161"/>
      <c r="G9" s="161"/>
      <c r="H9" s="165"/>
      <c r="I9" s="196">
        <v>66</v>
      </c>
      <c r="J9" s="164"/>
    </row>
    <row r="10" spans="2:11" ht="15.75" thickBot="1" x14ac:dyDescent="0.3">
      <c r="B10" s="166"/>
      <c r="C10" s="325" t="s">
        <v>189</v>
      </c>
      <c r="D10" s="325" t="s">
        <v>129</v>
      </c>
      <c r="E10" s="189" t="s">
        <v>190</v>
      </c>
      <c r="F10" s="336" t="s">
        <v>154</v>
      </c>
      <c r="G10" s="337"/>
      <c r="H10" s="337"/>
      <c r="I10" s="338"/>
      <c r="J10" s="164"/>
    </row>
    <row r="11" spans="2:11" ht="15.75" thickBot="1" x14ac:dyDescent="0.3">
      <c r="B11" s="166"/>
      <c r="C11" s="326"/>
      <c r="D11" s="326"/>
      <c r="E11" s="167" t="s">
        <v>156</v>
      </c>
      <c r="F11" s="167" t="s">
        <v>191</v>
      </c>
      <c r="G11" s="168" t="s">
        <v>156</v>
      </c>
      <c r="H11" s="339" t="s">
        <v>192</v>
      </c>
      <c r="I11" s="340"/>
      <c r="J11" s="169"/>
    </row>
    <row r="12" spans="2:11" ht="15.75" thickTop="1" x14ac:dyDescent="0.25">
      <c r="B12" s="166"/>
      <c r="C12" s="170" t="s">
        <v>193</v>
      </c>
      <c r="D12" s="171" t="s">
        <v>194</v>
      </c>
      <c r="E12" s="172">
        <v>3</v>
      </c>
      <c r="F12" s="173">
        <v>20.75</v>
      </c>
      <c r="G12" s="174">
        <f>F12*E12</f>
        <v>62.25</v>
      </c>
      <c r="H12" s="341">
        <f>G12/12</f>
        <v>5.1875</v>
      </c>
      <c r="I12" s="342"/>
      <c r="J12" s="164"/>
    </row>
    <row r="13" spans="2:11" x14ac:dyDescent="0.25">
      <c r="B13" s="166"/>
      <c r="C13" s="175" t="s">
        <v>195</v>
      </c>
      <c r="D13" s="176" t="s">
        <v>194</v>
      </c>
      <c r="E13" s="177">
        <v>3</v>
      </c>
      <c r="F13" s="178">
        <v>21.5</v>
      </c>
      <c r="G13" s="179">
        <f t="shared" ref="G13:G24" si="0">F13*E13</f>
        <v>64.5</v>
      </c>
      <c r="H13" s="323">
        <f t="shared" ref="H13:H23" si="1">G13/12</f>
        <v>5.375</v>
      </c>
      <c r="I13" s="324"/>
      <c r="J13" s="164"/>
    </row>
    <row r="14" spans="2:11" x14ac:dyDescent="0.25">
      <c r="B14" s="166"/>
      <c r="C14" s="175" t="s">
        <v>196</v>
      </c>
      <c r="D14" s="176" t="s">
        <v>194</v>
      </c>
      <c r="E14" s="177">
        <v>12</v>
      </c>
      <c r="F14" s="178">
        <v>16</v>
      </c>
      <c r="G14" s="179">
        <f t="shared" si="0"/>
        <v>192</v>
      </c>
      <c r="H14" s="323">
        <f t="shared" si="1"/>
        <v>16</v>
      </c>
      <c r="I14" s="324"/>
      <c r="J14" s="164"/>
    </row>
    <row r="15" spans="2:11" x14ac:dyDescent="0.25">
      <c r="B15" s="166"/>
      <c r="C15" s="175" t="s">
        <v>197</v>
      </c>
      <c r="D15" s="176" t="s">
        <v>194</v>
      </c>
      <c r="E15" s="180">
        <v>7</v>
      </c>
      <c r="F15" s="178">
        <v>3.36</v>
      </c>
      <c r="G15" s="179">
        <f t="shared" si="0"/>
        <v>23.52</v>
      </c>
      <c r="H15" s="323">
        <f t="shared" si="1"/>
        <v>1.96</v>
      </c>
      <c r="I15" s="324"/>
      <c r="J15" s="164"/>
    </row>
    <row r="16" spans="2:11" x14ac:dyDescent="0.25">
      <c r="B16" s="166"/>
      <c r="C16" s="175" t="s">
        <v>198</v>
      </c>
      <c r="D16" s="176" t="s">
        <v>194</v>
      </c>
      <c r="E16" s="180">
        <v>30</v>
      </c>
      <c r="F16" s="178">
        <v>21.5</v>
      </c>
      <c r="G16" s="179">
        <f t="shared" si="0"/>
        <v>645</v>
      </c>
      <c r="H16" s="323">
        <f t="shared" si="1"/>
        <v>53.75</v>
      </c>
      <c r="I16" s="324"/>
      <c r="J16" s="164"/>
    </row>
    <row r="17" spans="2:10" ht="21" x14ac:dyDescent="0.25">
      <c r="B17" s="166"/>
      <c r="C17" s="175" t="s">
        <v>199</v>
      </c>
      <c r="D17" s="176" t="s">
        <v>194</v>
      </c>
      <c r="E17" s="177">
        <v>30</v>
      </c>
      <c r="F17" s="178">
        <v>34.5</v>
      </c>
      <c r="G17" s="179">
        <f t="shared" si="0"/>
        <v>1035</v>
      </c>
      <c r="H17" s="323">
        <f t="shared" si="1"/>
        <v>86.25</v>
      </c>
      <c r="I17" s="324"/>
      <c r="J17" s="164"/>
    </row>
    <row r="18" spans="2:10" x14ac:dyDescent="0.25">
      <c r="B18" s="166"/>
      <c r="C18" s="175" t="s">
        <v>200</v>
      </c>
      <c r="D18" s="176" t="s">
        <v>194</v>
      </c>
      <c r="E18" s="177">
        <v>33</v>
      </c>
      <c r="F18" s="178">
        <v>36</v>
      </c>
      <c r="G18" s="179">
        <f t="shared" si="0"/>
        <v>1188</v>
      </c>
      <c r="H18" s="323">
        <f t="shared" si="1"/>
        <v>99</v>
      </c>
      <c r="I18" s="324"/>
      <c r="J18" s="164"/>
    </row>
    <row r="19" spans="2:10" x14ac:dyDescent="0.25">
      <c r="B19" s="166"/>
      <c r="C19" s="175" t="s">
        <v>201</v>
      </c>
      <c r="D19" s="176" t="s">
        <v>194</v>
      </c>
      <c r="E19" s="177">
        <v>54</v>
      </c>
      <c r="F19" s="178">
        <v>8.3000000000000007</v>
      </c>
      <c r="G19" s="179">
        <f t="shared" si="0"/>
        <v>448.20000000000005</v>
      </c>
      <c r="H19" s="323">
        <f t="shared" si="1"/>
        <v>37.35</v>
      </c>
      <c r="I19" s="324"/>
      <c r="J19" s="164"/>
    </row>
    <row r="20" spans="2:10" x14ac:dyDescent="0.25">
      <c r="B20" s="166"/>
      <c r="C20" s="175" t="s">
        <v>202</v>
      </c>
      <c r="D20" s="176" t="s">
        <v>203</v>
      </c>
      <c r="E20" s="177">
        <v>1000</v>
      </c>
      <c r="F20" s="178">
        <v>6.5</v>
      </c>
      <c r="G20" s="179">
        <f t="shared" si="0"/>
        <v>6500</v>
      </c>
      <c r="H20" s="323">
        <f t="shared" si="1"/>
        <v>541.66666666666663</v>
      </c>
      <c r="I20" s="324"/>
      <c r="J20" s="164"/>
    </row>
    <row r="21" spans="2:10" x14ac:dyDescent="0.25">
      <c r="B21" s="166"/>
      <c r="C21" s="175" t="s">
        <v>204</v>
      </c>
      <c r="D21" s="176" t="s">
        <v>203</v>
      </c>
      <c r="E21" s="177">
        <v>132</v>
      </c>
      <c r="F21" s="178">
        <v>30</v>
      </c>
      <c r="G21" s="179">
        <f t="shared" si="0"/>
        <v>3960</v>
      </c>
      <c r="H21" s="323">
        <f t="shared" si="1"/>
        <v>330</v>
      </c>
      <c r="I21" s="324"/>
      <c r="J21" s="164"/>
    </row>
    <row r="22" spans="2:10" x14ac:dyDescent="0.25">
      <c r="B22" s="166"/>
      <c r="C22" s="175" t="s">
        <v>205</v>
      </c>
      <c r="D22" s="176" t="s">
        <v>203</v>
      </c>
      <c r="E22" s="177">
        <v>500</v>
      </c>
      <c r="F22" s="178">
        <v>4.62</v>
      </c>
      <c r="G22" s="179">
        <f t="shared" si="0"/>
        <v>2310</v>
      </c>
      <c r="H22" s="323">
        <f t="shared" si="1"/>
        <v>192.5</v>
      </c>
      <c r="I22" s="324"/>
      <c r="J22" s="164"/>
    </row>
    <row r="23" spans="2:10" x14ac:dyDescent="0.25">
      <c r="B23" s="166"/>
      <c r="C23" s="181"/>
      <c r="D23" s="176"/>
      <c r="E23" s="177"/>
      <c r="F23" s="178">
        <v>0</v>
      </c>
      <c r="G23" s="179">
        <f t="shared" si="0"/>
        <v>0</v>
      </c>
      <c r="H23" s="323">
        <f t="shared" si="1"/>
        <v>0</v>
      </c>
      <c r="I23" s="324"/>
      <c r="J23" s="164"/>
    </row>
    <row r="24" spans="2:10" ht="15.75" thickBot="1" x14ac:dyDescent="0.3">
      <c r="B24" s="166"/>
      <c r="C24" s="181"/>
      <c r="D24" s="176"/>
      <c r="E24" s="180"/>
      <c r="F24" s="178">
        <v>0</v>
      </c>
      <c r="G24" s="179">
        <f t="shared" si="0"/>
        <v>0</v>
      </c>
      <c r="H24" s="323">
        <f t="shared" ref="H24" si="2">G24/12</f>
        <v>0</v>
      </c>
      <c r="I24" s="324"/>
      <c r="J24" s="164"/>
    </row>
    <row r="25" spans="2:10" ht="15.75" thickBot="1" x14ac:dyDescent="0.3">
      <c r="B25" s="166"/>
      <c r="C25" s="316" t="s">
        <v>209</v>
      </c>
      <c r="D25" s="317"/>
      <c r="E25" s="317"/>
      <c r="F25" s="317"/>
      <c r="G25" s="317"/>
      <c r="H25" s="318">
        <f>SUM(H12:I24)</f>
        <v>1369.0391666666667</v>
      </c>
      <c r="I25" s="319"/>
      <c r="J25" s="164"/>
    </row>
    <row r="26" spans="2:10" ht="15.75" thickBot="1" x14ac:dyDescent="0.3">
      <c r="B26" s="166"/>
      <c r="C26" s="182"/>
      <c r="D26" s="182"/>
      <c r="E26" s="182"/>
      <c r="F26" s="182"/>
      <c r="G26" s="182"/>
      <c r="H26" s="183"/>
      <c r="I26" s="183"/>
      <c r="J26" s="164"/>
    </row>
    <row r="27" spans="2:10" ht="15.75" thickBot="1" x14ac:dyDescent="0.3">
      <c r="B27" s="166"/>
      <c r="C27" s="320" t="s">
        <v>206</v>
      </c>
      <c r="D27" s="321"/>
      <c r="E27" s="321"/>
      <c r="F27" s="321"/>
      <c r="G27" s="321"/>
      <c r="H27" s="321"/>
      <c r="I27" s="322"/>
      <c r="J27" s="164"/>
    </row>
    <row r="28" spans="2:10" ht="15.75" thickBot="1" x14ac:dyDescent="0.3">
      <c r="B28" s="166"/>
      <c r="C28" s="327" t="s">
        <v>208</v>
      </c>
      <c r="D28" s="328"/>
      <c r="E28" s="329"/>
      <c r="F28" s="329"/>
      <c r="G28" s="329"/>
      <c r="H28" s="318">
        <f>H25</f>
        <v>1369.0391666666667</v>
      </c>
      <c r="I28" s="319"/>
      <c r="J28" s="184"/>
    </row>
    <row r="29" spans="2:10" ht="15.75" thickBot="1" x14ac:dyDescent="0.3">
      <c r="B29" s="166"/>
      <c r="C29" s="185"/>
      <c r="D29" s="185"/>
      <c r="E29" s="185"/>
      <c r="F29" s="185"/>
      <c r="G29" s="185"/>
      <c r="H29" s="185"/>
      <c r="I29" s="185"/>
      <c r="J29" s="164"/>
    </row>
    <row r="30" spans="2:10" x14ac:dyDescent="0.25">
      <c r="B30" s="166"/>
      <c r="C30" s="185"/>
      <c r="D30" s="185"/>
      <c r="E30" s="185"/>
      <c r="F30" s="185"/>
      <c r="G30" s="330" t="s">
        <v>207</v>
      </c>
      <c r="H30" s="331"/>
      <c r="I30" s="334">
        <f>IFERROR(H28/I9,0)</f>
        <v>20.743017676767678</v>
      </c>
      <c r="J30" s="164"/>
    </row>
    <row r="31" spans="2:10" ht="15.75" thickBot="1" x14ac:dyDescent="0.3">
      <c r="B31" s="166"/>
      <c r="C31" s="185"/>
      <c r="D31" s="185"/>
      <c r="E31" s="185"/>
      <c r="F31" s="185"/>
      <c r="G31" s="332"/>
      <c r="H31" s="333"/>
      <c r="I31" s="335"/>
      <c r="J31" s="164"/>
    </row>
    <row r="32" spans="2:10" ht="15.75" thickBot="1" x14ac:dyDescent="0.3">
      <c r="B32" s="194"/>
      <c r="C32" s="186"/>
      <c r="D32" s="186"/>
      <c r="E32" s="187"/>
      <c r="F32" s="187"/>
      <c r="G32" s="187"/>
      <c r="H32" s="187"/>
      <c r="I32" s="187"/>
      <c r="J32" s="188"/>
    </row>
  </sheetData>
  <mergeCells count="26">
    <mergeCell ref="D10:D11"/>
    <mergeCell ref="F10:I10"/>
    <mergeCell ref="H11:I11"/>
    <mergeCell ref="H12:I12"/>
    <mergeCell ref="H13:I13"/>
    <mergeCell ref="C28:G28"/>
    <mergeCell ref="H28:I28"/>
    <mergeCell ref="G30:H31"/>
    <mergeCell ref="I30:I31"/>
    <mergeCell ref="H24:I24"/>
    <mergeCell ref="B5:J5"/>
    <mergeCell ref="B2:J2"/>
    <mergeCell ref="C25:G25"/>
    <mergeCell ref="H25:I25"/>
    <mergeCell ref="C27:I27"/>
    <mergeCell ref="H20:I20"/>
    <mergeCell ref="H21:I21"/>
    <mergeCell ref="H22:I22"/>
    <mergeCell ref="H23:I23"/>
    <mergeCell ref="H14:I14"/>
    <mergeCell ref="H15:I15"/>
    <mergeCell ref="H16:I16"/>
    <mergeCell ref="H17:I17"/>
    <mergeCell ref="H18:I18"/>
    <mergeCell ref="H19:I19"/>
    <mergeCell ref="C10:C11"/>
  </mergeCells>
  <dataValidations count="2">
    <dataValidation type="list" allowBlank="1" showInputMessage="1" showErrorMessage="1" sqref="D12:D24" xr:uid="{6C7D9ED7-B64D-4DB2-B1E9-25EBF15384C8}">
      <formula1>"M², Kg, Litros, Grama, Unid., Pacote, Metros"</formula1>
    </dataValidation>
    <dataValidation allowBlank="1" showInputMessage="1" showErrorMessage="1" prompt="Informar a quantidade de profissionais envolvidos_x000a_" sqref="I9" xr:uid="{48696BBA-D91C-4A58-987B-FBCD50EF54F9}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Mão de Obra</vt:lpstr>
      <vt:lpstr>Uniformes e Epi's</vt:lpstr>
      <vt:lpstr>Ferramentas e Equipamentos</vt:lpstr>
      <vt:lpstr>Materiais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Moreira</dc:creator>
  <cp:lastModifiedBy>Sonali da Silva Mota</cp:lastModifiedBy>
  <dcterms:created xsi:type="dcterms:W3CDTF">2022-10-07T11:39:43Z</dcterms:created>
  <dcterms:modified xsi:type="dcterms:W3CDTF">2023-03-01T16:22:41Z</dcterms:modified>
</cp:coreProperties>
</file>